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Homepage\Neurophonetik\HWL_kompakt\"/>
    </mc:Choice>
  </mc:AlternateContent>
  <bookViews>
    <workbookView xWindow="0" yWindow="0" windowWidth="28800" windowHeight="12300" tabRatio="705"/>
  </bookViews>
  <sheets>
    <sheet name="Dateneingabe" sheetId="17" r:id="rId1"/>
    <sheet name="Ergebnisdarstellung" sheetId="18" r:id="rId2"/>
    <sheet name="Statistik" sheetId="14" r:id="rId3"/>
  </sheets>
  <calcPr calcId="162913"/>
</workbook>
</file>

<file path=xl/calcChain.xml><?xml version="1.0" encoding="utf-8"?>
<calcChain xmlns="http://schemas.openxmlformats.org/spreadsheetml/2006/main">
  <c r="C48" i="14" l="1"/>
  <c r="C46" i="14"/>
  <c r="C43" i="14"/>
  <c r="C40" i="14"/>
  <c r="C38" i="14"/>
  <c r="C37" i="14"/>
  <c r="C35" i="14"/>
  <c r="C32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7" i="14"/>
  <c r="C15" i="14"/>
  <c r="C13" i="14"/>
  <c r="C11" i="14"/>
  <c r="C7" i="14"/>
  <c r="C5" i="14"/>
  <c r="C3" i="14"/>
  <c r="G49" i="17"/>
  <c r="C49" i="14" s="1"/>
  <c r="G47" i="17"/>
  <c r="C47" i="14" s="1"/>
  <c r="G45" i="17"/>
  <c r="C45" i="14" s="1"/>
  <c r="G44" i="17"/>
  <c r="C44" i="14" s="1"/>
  <c r="G42" i="17"/>
  <c r="C42" i="14" s="1"/>
  <c r="G41" i="17"/>
  <c r="C41" i="14" s="1"/>
  <c r="G39" i="17"/>
  <c r="C39" i="14" s="1"/>
  <c r="G36" i="17"/>
  <c r="C36" i="14" s="1"/>
  <c r="G34" i="17"/>
  <c r="C34" i="14" s="1"/>
  <c r="G33" i="17"/>
  <c r="C33" i="14" s="1"/>
  <c r="G31" i="17"/>
  <c r="C31" i="14" s="1"/>
  <c r="G30" i="17"/>
  <c r="G28" i="17"/>
  <c r="G26" i="17"/>
  <c r="G25" i="17"/>
  <c r="G22" i="17"/>
  <c r="G21" i="17"/>
  <c r="G20" i="17"/>
  <c r="G18" i="17"/>
  <c r="C18" i="14" s="1"/>
  <c r="G16" i="17"/>
  <c r="C16" i="14" s="1"/>
  <c r="G14" i="17"/>
  <c r="C14" i="14" s="1"/>
  <c r="G12" i="17"/>
  <c r="C12" i="14" s="1"/>
  <c r="G11" i="17"/>
  <c r="G10" i="17"/>
  <c r="C10" i="14" s="1"/>
  <c r="G9" i="17"/>
  <c r="C9" i="14" s="1"/>
  <c r="G8" i="17"/>
  <c r="C8" i="14" s="1"/>
  <c r="G7" i="17"/>
  <c r="G6" i="17"/>
  <c r="C6" i="14" s="1"/>
  <c r="G5" i="17"/>
  <c r="G4" i="17"/>
  <c r="C4" i="14" s="1"/>
  <c r="G3" i="17"/>
  <c r="G2" i="17"/>
  <c r="C2" i="14" s="1"/>
  <c r="O13" i="14" l="1"/>
  <c r="N13" i="14" s="1"/>
  <c r="O12" i="14"/>
  <c r="N12" i="14" s="1"/>
  <c r="O11" i="14"/>
  <c r="N11" i="14" s="1"/>
  <c r="O10" i="14"/>
  <c r="N10" i="14" s="1"/>
  <c r="P13" i="14"/>
  <c r="P12" i="14"/>
  <c r="P11" i="14"/>
  <c r="P10" i="14"/>
  <c r="Q13" i="14"/>
  <c r="N15" i="14" l="1"/>
  <c r="M3" i="14"/>
  <c r="L3" i="14"/>
  <c r="K3" i="14" l="1"/>
  <c r="G12" i="14" l="1"/>
  <c r="G6" i="14" s="1"/>
  <c r="M7" i="14" l="1"/>
  <c r="L7" i="14"/>
  <c r="K7" i="14"/>
  <c r="K10" i="14"/>
  <c r="M2" i="14"/>
  <c r="L2" i="14"/>
  <c r="K2" i="14"/>
  <c r="L4" i="14" l="1"/>
  <c r="K4" i="14"/>
  <c r="N14" i="14" l="1"/>
  <c r="P15" i="14" l="1"/>
  <c r="J2" i="14"/>
  <c r="J10" i="14"/>
  <c r="J3" i="14"/>
  <c r="J4" i="14" s="1"/>
  <c r="J7" i="14" l="1"/>
  <c r="N3" i="14"/>
  <c r="N4" i="14" s="1"/>
  <c r="N2" i="14"/>
</calcChain>
</file>

<file path=xl/sharedStrings.xml><?xml version="1.0" encoding="utf-8"?>
<sst xmlns="http://schemas.openxmlformats.org/spreadsheetml/2006/main" count="151" uniqueCount="72">
  <si>
    <t>Pyramide</t>
  </si>
  <si>
    <t>Schaf</t>
  </si>
  <si>
    <t>Dach</t>
  </si>
  <si>
    <t>Frosch</t>
  </si>
  <si>
    <t>Baum</t>
  </si>
  <si>
    <t>Ring</t>
  </si>
  <si>
    <t>Kapitän</t>
  </si>
  <si>
    <t>Netz</t>
  </si>
  <si>
    <t xml:space="preserve">Möwe </t>
  </si>
  <si>
    <t xml:space="preserve">Wald </t>
  </si>
  <si>
    <t>Kranz</t>
  </si>
  <si>
    <t>Auge</t>
  </si>
  <si>
    <t>Kissen</t>
  </si>
  <si>
    <t>Möwe</t>
  </si>
  <si>
    <t>Leiter</t>
  </si>
  <si>
    <t>Blume</t>
  </si>
  <si>
    <t>Strümpfe</t>
  </si>
  <si>
    <t>Schnecke</t>
  </si>
  <si>
    <t>Pflaster</t>
  </si>
  <si>
    <t>Maschine</t>
  </si>
  <si>
    <t>Tomate</t>
  </si>
  <si>
    <t>Batterie</t>
  </si>
  <si>
    <t>Krawatte</t>
  </si>
  <si>
    <t>Schmetterling</t>
  </si>
  <si>
    <t>Prinzessin</t>
  </si>
  <si>
    <t>Polizist</t>
  </si>
  <si>
    <t>Badewanne</t>
  </si>
  <si>
    <t>Hängematte</t>
  </si>
  <si>
    <t>Schokolade</t>
  </si>
  <si>
    <t>Krankenschwester</t>
  </si>
  <si>
    <t>Plattenspieler</t>
  </si>
  <si>
    <t>Elektriker</t>
  </si>
  <si>
    <t>Klapperschlange</t>
  </si>
  <si>
    <t>Wdh</t>
  </si>
  <si>
    <t>Nsilb</t>
  </si>
  <si>
    <t>komplex</t>
  </si>
  <si>
    <t>korrekt</t>
  </si>
  <si>
    <t>PT</t>
  </si>
  <si>
    <t>PM</t>
  </si>
  <si>
    <t>RF</t>
  </si>
  <si>
    <t>gesamt</t>
  </si>
  <si>
    <t>1-slb</t>
  </si>
  <si>
    <t>2-slb</t>
  </si>
  <si>
    <t>3-slb</t>
  </si>
  <si>
    <t>4-slb</t>
  </si>
  <si>
    <t>einfach</t>
  </si>
  <si>
    <t>Item_Nr</t>
  </si>
  <si>
    <t>Konstanz</t>
  </si>
  <si>
    <t>n korrekt</t>
  </si>
  <si>
    <t>Konsistenz</t>
  </si>
  <si>
    <t>Laufnr.</t>
  </si>
  <si>
    <t>Wort</t>
  </si>
  <si>
    <t>Patientenkennung:</t>
  </si>
  <si>
    <t>xxx</t>
  </si>
  <si>
    <t>1 = korrekt bezüglich Kriterium</t>
  </si>
  <si>
    <t>0 = inkorrekt bezüglich Kriterium</t>
  </si>
  <si>
    <t>auswertbar</t>
  </si>
  <si>
    <t>1 = auswertbar</t>
  </si>
  <si>
    <t>0 = nicht auswertbar</t>
  </si>
  <si>
    <t>Symptome</t>
  </si>
  <si>
    <t>Auswertbarkeit</t>
  </si>
  <si>
    <t>!!! Zellen sind mit 1 vorbelegt !!!</t>
  </si>
  <si>
    <t>Anzahl versch. Realisierungen</t>
  </si>
  <si>
    <t>Berechnung der Fehlerkonsistenz</t>
  </si>
  <si>
    <t>Summe</t>
  </si>
  <si>
    <r>
      <rPr>
        <b/>
        <sz val="11"/>
        <color theme="1"/>
        <rFont val="Calibri"/>
        <family val="2"/>
        <scheme val="minor"/>
      </rPr>
      <t>PT:</t>
    </r>
    <r>
      <rPr>
        <sz val="11"/>
        <color theme="1"/>
        <rFont val="Calibri"/>
        <family val="2"/>
        <scheme val="minor"/>
      </rPr>
      <t xml:space="preserve"> phonetische Form</t>
    </r>
  </si>
  <si>
    <r>
      <rPr>
        <b/>
        <sz val="11"/>
        <color theme="1"/>
        <rFont val="Calibri"/>
        <family val="2"/>
        <scheme val="minor"/>
      </rPr>
      <t>PM:</t>
    </r>
    <r>
      <rPr>
        <sz val="11"/>
        <color theme="1"/>
        <rFont val="Calibri"/>
        <family val="2"/>
        <scheme val="minor"/>
      </rPr>
      <t xml:space="preserve"> phonematische Form</t>
    </r>
  </si>
  <si>
    <r>
      <rPr>
        <b/>
        <sz val="11"/>
        <color theme="1"/>
        <rFont val="Calibri"/>
        <family val="2"/>
        <scheme val="minor"/>
      </rPr>
      <t>RF:</t>
    </r>
    <r>
      <rPr>
        <sz val="11"/>
        <color theme="1"/>
        <rFont val="Calibri"/>
        <family val="2"/>
        <scheme val="minor"/>
      </rPr>
      <t xml:space="preserve"> Redefluss</t>
    </r>
  </si>
  <si>
    <t>Anzahl verschiedener Ralisierungen (Spalte "N" in der Fehlerkonsistenztabelle des Protokollbogens)</t>
  </si>
  <si>
    <r>
      <rPr>
        <b/>
        <sz val="11"/>
        <color theme="1"/>
        <rFont val="Calibri"/>
        <family val="2"/>
        <scheme val="minor"/>
      </rPr>
      <t>korrekt:</t>
    </r>
    <r>
      <rPr>
        <sz val="11"/>
        <color theme="1"/>
        <rFont val="Calibri"/>
        <family val="2"/>
        <scheme val="minor"/>
      </rPr>
      <t xml:space="preserve"> Die Einträge in dieser Spalte werden automatisch berechnet (weiße Felder).</t>
    </r>
  </si>
  <si>
    <r>
      <rPr>
        <b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= fehlerhaft (bzgl. mindestens eines der Merkmale PT, PM oder RF)</t>
    </r>
  </si>
  <si>
    <t xml:space="preserve">Für die Wiederholungswörter (gefärbte Felder) muss der Wert händisch eingetragen werden.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</si>
</sst>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2" fontId="0" fillId="0" borderId="0" xfId="0" applyNumberFormat="1"/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2" fontId="0" fillId="6" borderId="0" xfId="0" applyNumberFormat="1" applyFill="1"/>
    <xf numFmtId="2" fontId="1" fillId="6" borderId="0" xfId="0" applyNumberFormat="1" applyFont="1" applyFill="1"/>
    <xf numFmtId="0" fontId="1" fillId="6" borderId="0" xfId="0" applyFont="1" applyFill="1"/>
    <xf numFmtId="0" fontId="1" fillId="6" borderId="0" xfId="0" applyFont="1" applyFill="1" applyAlignment="1">
      <alignment horizontal="right"/>
    </xf>
    <xf numFmtId="1" fontId="1" fillId="6" borderId="0" xfId="0" applyNumberFormat="1" applyFont="1" applyFill="1"/>
    <xf numFmtId="0" fontId="1" fillId="6" borderId="1" xfId="0" applyFont="1" applyFill="1" applyBorder="1"/>
    <xf numFmtId="2" fontId="1" fillId="6" borderId="2" xfId="0" applyNumberFormat="1" applyFont="1" applyFill="1" applyBorder="1"/>
    <xf numFmtId="0" fontId="0" fillId="7" borderId="3" xfId="0" applyFill="1" applyBorder="1"/>
    <xf numFmtId="0" fontId="0" fillId="7" borderId="3" xfId="0" applyFont="1" applyFill="1" applyBorder="1" applyAlignment="1">
      <alignment vertical="center" wrapText="1"/>
    </xf>
    <xf numFmtId="0" fontId="1" fillId="5" borderId="0" xfId="0" applyFont="1" applyFill="1" applyAlignment="1">
      <alignment horizontal="center"/>
    </xf>
    <xf numFmtId="0" fontId="0" fillId="6" borderId="0" xfId="0" applyFont="1" applyFill="1" applyBorder="1" applyAlignment="1">
      <alignment horizontal="center" vertical="center" wrapText="1"/>
    </xf>
    <xf numFmtId="1" fontId="0" fillId="4" borderId="3" xfId="0" applyNumberFormat="1" applyFill="1" applyBorder="1" applyAlignment="1" applyProtection="1">
      <alignment horizontal="center"/>
      <protection locked="0"/>
    </xf>
    <xf numFmtId="0" fontId="3" fillId="0" borderId="0" xfId="0" applyFont="1"/>
    <xf numFmtId="0" fontId="2" fillId="9" borderId="3" xfId="0" applyFont="1" applyFill="1" applyBorder="1" applyAlignment="1">
      <alignment horizontal="center"/>
    </xf>
    <xf numFmtId="1" fontId="0" fillId="8" borderId="3" xfId="0" applyNumberForma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right" vertical="center" wrapText="1"/>
    </xf>
    <xf numFmtId="0" fontId="0" fillId="11" borderId="0" xfId="0" applyFill="1"/>
    <xf numFmtId="1" fontId="0" fillId="6" borderId="0" xfId="0" applyNumberFormat="1" applyFill="1"/>
    <xf numFmtId="0" fontId="0" fillId="6" borderId="0" xfId="0" applyFill="1" applyAlignment="1">
      <alignment horizontal="right"/>
    </xf>
    <xf numFmtId="0" fontId="0" fillId="10" borderId="4" xfId="0" applyFill="1" applyBorder="1"/>
    <xf numFmtId="0" fontId="2" fillId="3" borderId="4" xfId="0" applyFont="1" applyFill="1" applyBorder="1" applyAlignment="1">
      <alignment horizontal="center"/>
    </xf>
    <xf numFmtId="0" fontId="0" fillId="10" borderId="5" xfId="0" applyFill="1" applyBorder="1"/>
    <xf numFmtId="0" fontId="0" fillId="10" borderId="6" xfId="0" applyFill="1" applyBorder="1"/>
    <xf numFmtId="0" fontId="0" fillId="10" borderId="7" xfId="0" applyFill="1" applyBorder="1"/>
    <xf numFmtId="0" fontId="2" fillId="10" borderId="5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2" fillId="9" borderId="6" xfId="0" applyFont="1" applyFill="1" applyBorder="1"/>
    <xf numFmtId="0" fontId="0" fillId="8" borderId="6" xfId="0" applyFill="1" applyBorder="1"/>
    <xf numFmtId="0" fontId="0" fillId="8" borderId="7" xfId="0" applyFill="1" applyBorder="1"/>
    <xf numFmtId="0" fontId="4" fillId="12" borderId="0" xfId="0" applyFont="1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7" borderId="3" xfId="0" applyFont="1" applyFill="1" applyBorder="1" applyAlignment="1">
      <alignment horizontal="right" vertical="center" wrapText="1"/>
    </xf>
    <xf numFmtId="1" fontId="0" fillId="4" borderId="3" xfId="0" applyNumberForma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>
      <alignment horizontal="left"/>
    </xf>
    <xf numFmtId="1" fontId="0" fillId="4" borderId="3" xfId="0" applyNumberForma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Prozentualer</a:t>
            </a:r>
            <a:r>
              <a:rPr lang="en-GB" baseline="0"/>
              <a:t> Anteil korrekter Wörter</a:t>
            </a:r>
            <a:br>
              <a:rPr lang="en-GB" baseline="0"/>
            </a:br>
            <a:r>
              <a:rPr lang="en-GB" baseline="0"/>
              <a:t>pro Fehlertyp</a:t>
            </a:r>
            <a:endParaRPr lang="en-GB"/>
          </a:p>
        </c:rich>
      </c:tx>
      <c:layout>
        <c:manualLayout>
          <c:xMode val="edge"/>
          <c:yMode val="edge"/>
          <c:x val="0.17968044619422568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1">
            <a:lumMod val="8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746119404757665"/>
          <c:y val="0.18349518810148732"/>
          <c:w val="0.77580313772995568"/>
          <c:h val="0.5340667833187517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  <a:sp3d>
                <a:contourClr>
                  <a:srgbClr val="FF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86B-4EE6-9539-391997708244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  <a:effectLst/>
              <a:sp3d>
                <a:contourClr>
                  <a:srgbClr val="00B05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86B-4EE6-9539-391997708244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D86B-4EE6-9539-391997708244}"/>
              </c:ext>
            </c:extLst>
          </c:dPt>
          <c:dLbls>
            <c:dLbl>
              <c:idx val="0"/>
              <c:layout>
                <c:manualLayout>
                  <c:x val="1.7973018737765059E-3"/>
                  <c:y val="0.16203703703703703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86B-4EE6-9539-391997708244}"/>
                </c:ext>
              </c:extLst>
            </c:dLbl>
            <c:dLbl>
              <c:idx val="1"/>
              <c:layout>
                <c:manualLayout>
                  <c:x val="-1.057236396339138E-3"/>
                  <c:y val="0.15277777777777779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86B-4EE6-9539-391997708244}"/>
                </c:ext>
              </c:extLst>
            </c:dLbl>
            <c:dLbl>
              <c:idx val="2"/>
              <c:layout>
                <c:manualLayout>
                  <c:x val="1.3744073152408792E-3"/>
                  <c:y val="0.15277777777777779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86B-4EE6-9539-391997708244}"/>
                </c:ext>
              </c:extLst>
            </c:dLbl>
            <c:dLbl>
              <c:idx val="4"/>
              <c:layout>
                <c:manualLayout>
                  <c:x val="3.1982321926886394E-3"/>
                  <c:y val="0.1388888888888889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86B-4EE6-9539-3919977082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PT</c:v>
              </c:pt>
              <c:pt idx="1">
                <c:v>PM</c:v>
              </c:pt>
              <c:pt idx="2">
                <c:v>RF</c:v>
              </c:pt>
              <c:pt idx="4">
                <c:v>gesamt</c:v>
              </c:pt>
            </c:strLit>
          </c:cat>
          <c:val>
            <c:numRef>
              <c:f>Statistik!$J$4:$N$4</c:f>
              <c:numCache>
                <c:formatCode>0.00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4" formatCode="General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86B-4EE6-9539-391997708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251"/>
        <c:shape val="box"/>
        <c:axId val="400121072"/>
        <c:axId val="400122640"/>
        <c:axId val="0"/>
      </c:bar3DChart>
      <c:catAx>
        <c:axId val="400121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Kategorie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0122640"/>
        <c:crosses val="autoZero"/>
        <c:auto val="0"/>
        <c:lblAlgn val="ctr"/>
        <c:lblOffset val="100"/>
        <c:noMultiLvlLbl val="0"/>
      </c:catAx>
      <c:valAx>
        <c:axId val="40012264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% korrekt</a:t>
                </a:r>
              </a:p>
            </c:rich>
          </c:tx>
          <c:layout>
            <c:manualLayout>
              <c:xMode val="edge"/>
              <c:yMode val="edge"/>
              <c:x val="2.0462939870072798E-2"/>
              <c:y val="0.33581255468066495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0121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600"/>
              <a:t>Längeneffekt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8418124205062605"/>
          <c:y val="0.14784522902379135"/>
          <c:w val="0.68869265781710298"/>
          <c:h val="0.6429314387260145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3888888888888864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B51-4213-8AFC-CAB24A234D4A}"/>
                </c:ext>
              </c:extLst>
            </c:dLbl>
            <c:dLbl>
              <c:idx val="1"/>
              <c:layout>
                <c:manualLayout>
                  <c:x val="1.3888888888888888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B51-4213-8AFC-CAB24A234D4A}"/>
                </c:ext>
              </c:extLst>
            </c:dLbl>
            <c:dLbl>
              <c:idx val="2"/>
              <c:layout>
                <c:manualLayout>
                  <c:x val="1.6666666666666566E-2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B51-4213-8AFC-CAB24A234D4A}"/>
                </c:ext>
              </c:extLst>
            </c:dLbl>
            <c:dLbl>
              <c:idx val="3"/>
              <c:layout>
                <c:manualLayout>
                  <c:x val="-8.3333333333334356E-3"/>
                  <c:y val="-6.0185185185185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B51-4213-8AFC-CAB24A234D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Statistik!$J$7:$M$7</c:f>
              <c:numCache>
                <c:formatCode>0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51-4213-8AFC-CAB24A234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0121856"/>
        <c:axId val="400121464"/>
      </c:lineChart>
      <c:catAx>
        <c:axId val="400121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GB" sz="1600"/>
                  <a:t>Anzahl Silben</a:t>
                </a:r>
              </a:p>
            </c:rich>
          </c:tx>
          <c:layout/>
          <c:overlay val="0"/>
        </c:title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0121464"/>
        <c:crosses val="autoZero"/>
        <c:auto val="0"/>
        <c:lblAlgn val="ctr"/>
        <c:lblOffset val="100"/>
        <c:noMultiLvlLbl val="0"/>
      </c:catAx>
      <c:valAx>
        <c:axId val="4001214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GB" sz="1600"/>
                  <a:t>%</a:t>
                </a:r>
                <a:r>
                  <a:rPr lang="en-GB" sz="1600" baseline="0"/>
                  <a:t> korrekt</a:t>
                </a:r>
                <a:endParaRPr lang="en-GB" sz="1600"/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0121856"/>
        <c:crosses val="autoZero"/>
        <c:crossBetween val="between"/>
        <c:majorUnit val="20"/>
        <c:min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600"/>
              <a:t>Komplexitätseffekt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0830842700481916"/>
          <c:y val="0.15574414841980369"/>
          <c:w val="0.75051975985187125"/>
          <c:h val="0.6353124078668247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503562945368172E-2"/>
                  <c:y val="-4.0182648401826483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400"/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54B-4328-841F-539CA9A3BF63}"/>
                </c:ext>
              </c:extLst>
            </c:dLbl>
            <c:dLbl>
              <c:idx val="1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400"/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942-4C85-A3F9-755DDACE867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2"/>
              <c:pt idx="0">
                <c:v>einfach</c:v>
              </c:pt>
              <c:pt idx="1">
                <c:v>komplex</c:v>
              </c:pt>
            </c:strLit>
          </c:cat>
          <c:val>
            <c:numRef>
              <c:f>Statistik!$J$10:$K$10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4B-4328-841F-539CA9A3B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0459848"/>
        <c:axId val="400461808"/>
      </c:lineChart>
      <c:catAx>
        <c:axId val="400459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Komplexität</a:t>
                </a:r>
              </a:p>
            </c:rich>
          </c:tx>
          <c:layout>
            <c:manualLayout>
              <c:xMode val="edge"/>
              <c:yMode val="edge"/>
              <c:x val="0.44676704010573492"/>
              <c:y val="0.88310502283105019"/>
            </c:manualLayout>
          </c:layout>
          <c:overlay val="0"/>
        </c:title>
        <c:numFmt formatCode="&quot;einfach&quot;;\ &quot;komplex&quot;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0461808"/>
        <c:crosses val="autoZero"/>
        <c:auto val="0"/>
        <c:lblAlgn val="ctr"/>
        <c:lblOffset val="100"/>
        <c:noMultiLvlLbl val="0"/>
      </c:catAx>
      <c:valAx>
        <c:axId val="40046180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GB" sz="1600"/>
                  <a:t>%</a:t>
                </a:r>
                <a:r>
                  <a:rPr lang="en-GB" sz="1600" baseline="0"/>
                  <a:t> korrekt</a:t>
                </a:r>
                <a:endParaRPr lang="en-GB" sz="1600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045984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Konstanz und Konsistenz</a:t>
            </a:r>
          </a:p>
        </c:rich>
      </c:tx>
      <c:layout>
        <c:manualLayout>
          <c:xMode val="edge"/>
          <c:yMode val="edge"/>
          <c:x val="0.27245127145991999"/>
          <c:y val="4.6296296296296294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1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231359766086862"/>
          <c:y val="0.18349518810148732"/>
          <c:w val="0.76633894274225878"/>
          <c:h val="0.66615011665208512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Statistik!$M$14:$M$15</c:f>
              <c:strCache>
                <c:ptCount val="2"/>
                <c:pt idx="0">
                  <c:v>Konstanz</c:v>
                </c:pt>
                <c:pt idx="1">
                  <c:v>Konsistenz</c:v>
                </c:pt>
              </c:strCache>
            </c:strRef>
          </c:cat>
          <c:val>
            <c:numRef>
              <c:f>Statistik!$N$14:$N$15</c:f>
              <c:numCache>
                <c:formatCode>0.00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03-464B-AF5B-E8C3EA8BE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0462592"/>
        <c:axId val="400462984"/>
        <c:axId val="0"/>
      </c:bar3DChart>
      <c:catAx>
        <c:axId val="40046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0462984"/>
        <c:crosses val="autoZero"/>
        <c:auto val="1"/>
        <c:lblAlgn val="ctr"/>
        <c:lblOffset val="100"/>
        <c:noMultiLvlLbl val="0"/>
      </c:catAx>
      <c:valAx>
        <c:axId val="4004629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046259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47625</xdr:rowOff>
    </xdr:from>
    <xdr:to>
      <xdr:col>3</xdr:col>
      <xdr:colOff>390525</xdr:colOff>
      <xdr:row>16</xdr:row>
      <xdr:rowOff>123825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17</xdr:row>
      <xdr:rowOff>9524</xdr:rowOff>
    </xdr:from>
    <xdr:to>
      <xdr:col>3</xdr:col>
      <xdr:colOff>400050</xdr:colOff>
      <xdr:row>34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428626</xdr:colOff>
      <xdr:row>17</xdr:row>
      <xdr:rowOff>9525</xdr:rowOff>
    </xdr:from>
    <xdr:to>
      <xdr:col>7</xdr:col>
      <xdr:colOff>695325</xdr:colOff>
      <xdr:row>34</xdr:row>
      <xdr:rowOff>142875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419102</xdr:colOff>
      <xdr:row>2</xdr:row>
      <xdr:rowOff>47625</xdr:rowOff>
    </xdr:from>
    <xdr:to>
      <xdr:col>7</xdr:col>
      <xdr:colOff>704850</xdr:colOff>
      <xdr:row>16</xdr:row>
      <xdr:rowOff>123825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abSelected="1" topLeftCell="B1" zoomScaleNormal="100" workbookViewId="0">
      <pane ySplit="1" topLeftCell="A2" activePane="bottomLeft" state="frozen"/>
      <selection pane="bottomLeft" activeCell="G23" sqref="G23"/>
    </sheetView>
  </sheetViews>
  <sheetFormatPr baseColWidth="10" defaultRowHeight="15" x14ac:dyDescent="0.25"/>
  <cols>
    <col min="2" max="2" width="18.7109375" customWidth="1"/>
    <col min="3" max="3" width="10.85546875" bestFit="1" customWidth="1"/>
    <col min="4" max="4" width="13.5703125" bestFit="1" customWidth="1"/>
    <col min="6" max="6" width="12.140625" bestFit="1" customWidth="1"/>
    <col min="8" max="8" width="41.5703125" customWidth="1"/>
    <col min="9" max="9" width="84" customWidth="1"/>
  </cols>
  <sheetData>
    <row r="1" spans="1:9" x14ac:dyDescent="0.25">
      <c r="A1" s="3" t="s">
        <v>50</v>
      </c>
      <c r="B1" s="3" t="s">
        <v>51</v>
      </c>
      <c r="C1" s="4" t="s">
        <v>37</v>
      </c>
      <c r="D1" s="4" t="s">
        <v>38</v>
      </c>
      <c r="E1" s="4" t="s">
        <v>39</v>
      </c>
      <c r="F1" s="20" t="s">
        <v>56</v>
      </c>
      <c r="G1" s="29" t="s">
        <v>36</v>
      </c>
    </row>
    <row r="2" spans="1:9" x14ac:dyDescent="0.25">
      <c r="A2" s="14">
        <v>1</v>
      </c>
      <c r="B2" s="15" t="s">
        <v>1</v>
      </c>
      <c r="C2" s="18">
        <v>1</v>
      </c>
      <c r="D2" s="18">
        <v>1</v>
      </c>
      <c r="E2" s="18">
        <v>1</v>
      </c>
      <c r="F2" s="21">
        <v>1</v>
      </c>
      <c r="G2" s="40">
        <f>IF(C2+D2+E2+F2=4,1,0)</f>
        <v>1</v>
      </c>
    </row>
    <row r="3" spans="1:9" x14ac:dyDescent="0.25">
      <c r="A3" s="14">
        <v>2</v>
      </c>
      <c r="B3" s="15" t="s">
        <v>2</v>
      </c>
      <c r="C3" s="18">
        <v>1</v>
      </c>
      <c r="D3" s="18">
        <v>1</v>
      </c>
      <c r="E3" s="18">
        <v>1</v>
      </c>
      <c r="F3" s="21">
        <v>1</v>
      </c>
      <c r="G3" s="40">
        <f>IF(C3+D3+E3+F3=4,1,0)</f>
        <v>1</v>
      </c>
      <c r="H3" s="30" t="s">
        <v>65</v>
      </c>
      <c r="I3" s="28" t="s">
        <v>69</v>
      </c>
    </row>
    <row r="4" spans="1:9" x14ac:dyDescent="0.25">
      <c r="A4" s="14">
        <v>3</v>
      </c>
      <c r="B4" s="15" t="s">
        <v>3</v>
      </c>
      <c r="C4" s="18">
        <v>1</v>
      </c>
      <c r="D4" s="18">
        <v>1</v>
      </c>
      <c r="E4" s="18">
        <v>1</v>
      </c>
      <c r="F4" s="21">
        <v>1</v>
      </c>
      <c r="G4" s="40">
        <f t="shared" ref="G4:G12" si="0">IF(C4+D4+E4+F4=4,1,0)</f>
        <v>1</v>
      </c>
      <c r="H4" s="31" t="s">
        <v>66</v>
      </c>
      <c r="I4" s="28" t="s">
        <v>71</v>
      </c>
    </row>
    <row r="5" spans="1:9" x14ac:dyDescent="0.25">
      <c r="A5" s="14">
        <v>4</v>
      </c>
      <c r="B5" s="15" t="s">
        <v>4</v>
      </c>
      <c r="C5" s="18">
        <v>1</v>
      </c>
      <c r="D5" s="18">
        <v>1</v>
      </c>
      <c r="E5" s="18">
        <v>1</v>
      </c>
      <c r="F5" s="21">
        <v>1</v>
      </c>
      <c r="G5" s="40">
        <f t="shared" si="0"/>
        <v>1</v>
      </c>
      <c r="H5" s="32" t="s">
        <v>67</v>
      </c>
      <c r="I5" s="28" t="s">
        <v>70</v>
      </c>
    </row>
    <row r="6" spans="1:9" x14ac:dyDescent="0.25">
      <c r="A6" s="14">
        <v>5</v>
      </c>
      <c r="B6" s="15" t="s">
        <v>0</v>
      </c>
      <c r="C6" s="18">
        <v>1</v>
      </c>
      <c r="D6" s="18">
        <v>1</v>
      </c>
      <c r="E6" s="18">
        <v>1</v>
      </c>
      <c r="F6" s="21">
        <v>1</v>
      </c>
      <c r="G6" s="40">
        <f t="shared" si="0"/>
        <v>1</v>
      </c>
    </row>
    <row r="7" spans="1:9" x14ac:dyDescent="0.25">
      <c r="A7" s="14">
        <v>6</v>
      </c>
      <c r="B7" s="15" t="s">
        <v>5</v>
      </c>
      <c r="C7" s="18">
        <v>1</v>
      </c>
      <c r="D7" s="18">
        <v>1</v>
      </c>
      <c r="E7" s="18">
        <v>1</v>
      </c>
      <c r="F7" s="21">
        <v>1</v>
      </c>
      <c r="G7" s="40">
        <f t="shared" si="0"/>
        <v>1</v>
      </c>
      <c r="H7" s="33" t="s">
        <v>59</v>
      </c>
    </row>
    <row r="8" spans="1:9" x14ac:dyDescent="0.25">
      <c r="A8" s="14">
        <v>7</v>
      </c>
      <c r="B8" s="15" t="s">
        <v>6</v>
      </c>
      <c r="C8" s="18">
        <v>1</v>
      </c>
      <c r="D8" s="18">
        <v>1</v>
      </c>
      <c r="E8" s="18">
        <v>1</v>
      </c>
      <c r="F8" s="21">
        <v>1</v>
      </c>
      <c r="G8" s="40">
        <f t="shared" si="0"/>
        <v>1</v>
      </c>
      <c r="H8" s="34" t="s">
        <v>54</v>
      </c>
      <c r="I8" s="39" t="s">
        <v>61</v>
      </c>
    </row>
    <row r="9" spans="1:9" x14ac:dyDescent="0.25">
      <c r="A9" s="14">
        <v>8</v>
      </c>
      <c r="B9" s="15" t="s">
        <v>7</v>
      </c>
      <c r="C9" s="18">
        <v>1</v>
      </c>
      <c r="D9" s="18">
        <v>1</v>
      </c>
      <c r="E9" s="18">
        <v>1</v>
      </c>
      <c r="F9" s="21">
        <v>1</v>
      </c>
      <c r="G9" s="40">
        <f t="shared" si="0"/>
        <v>1</v>
      </c>
      <c r="H9" s="35" t="s">
        <v>55</v>
      </c>
    </row>
    <row r="10" spans="1:9" x14ac:dyDescent="0.25">
      <c r="A10" s="14">
        <v>9</v>
      </c>
      <c r="B10" s="15" t="s">
        <v>13</v>
      </c>
      <c r="C10" s="18">
        <v>1</v>
      </c>
      <c r="D10" s="18">
        <v>1</v>
      </c>
      <c r="E10" s="18">
        <v>1</v>
      </c>
      <c r="F10" s="21">
        <v>1</v>
      </c>
      <c r="G10" s="40">
        <f t="shared" si="0"/>
        <v>1</v>
      </c>
    </row>
    <row r="11" spans="1:9" x14ac:dyDescent="0.25">
      <c r="A11" s="14">
        <v>10</v>
      </c>
      <c r="B11" s="15" t="s">
        <v>9</v>
      </c>
      <c r="C11" s="18">
        <v>1</v>
      </c>
      <c r="D11" s="18">
        <v>1</v>
      </c>
      <c r="E11" s="18">
        <v>1</v>
      </c>
      <c r="F11" s="21">
        <v>1</v>
      </c>
      <c r="G11" s="40">
        <f t="shared" si="0"/>
        <v>1</v>
      </c>
      <c r="H11" s="36" t="s">
        <v>60</v>
      </c>
    </row>
    <row r="12" spans="1:9" x14ac:dyDescent="0.25">
      <c r="A12" s="14">
        <v>11</v>
      </c>
      <c r="B12" s="15" t="s">
        <v>11</v>
      </c>
      <c r="C12" s="18">
        <v>1</v>
      </c>
      <c r="D12" s="18">
        <v>1</v>
      </c>
      <c r="E12" s="18">
        <v>1</v>
      </c>
      <c r="F12" s="21">
        <v>1</v>
      </c>
      <c r="G12" s="40">
        <f t="shared" si="0"/>
        <v>1</v>
      </c>
      <c r="H12" s="37" t="s">
        <v>57</v>
      </c>
    </row>
    <row r="13" spans="1:9" x14ac:dyDescent="0.25">
      <c r="A13" s="14">
        <v>12</v>
      </c>
      <c r="B13" s="15" t="s">
        <v>3</v>
      </c>
      <c r="C13" s="45"/>
      <c r="D13" s="45"/>
      <c r="E13" s="45"/>
      <c r="F13" s="21">
        <v>1</v>
      </c>
      <c r="G13" s="18">
        <v>1</v>
      </c>
      <c r="H13" s="38" t="s">
        <v>58</v>
      </c>
    </row>
    <row r="14" spans="1:9" x14ac:dyDescent="0.25">
      <c r="A14" s="14">
        <v>13</v>
      </c>
      <c r="B14" s="15" t="s">
        <v>10</v>
      </c>
      <c r="C14" s="18">
        <v>1</v>
      </c>
      <c r="D14" s="18">
        <v>1</v>
      </c>
      <c r="E14" s="18">
        <v>1</v>
      </c>
      <c r="F14" s="21">
        <v>1</v>
      </c>
      <c r="G14" s="40">
        <f>IF(C14+D14+E14+F14=4,1,0)</f>
        <v>1</v>
      </c>
    </row>
    <row r="15" spans="1:9" x14ac:dyDescent="0.25">
      <c r="A15" s="14">
        <v>14</v>
      </c>
      <c r="B15" s="15" t="s">
        <v>0</v>
      </c>
      <c r="C15" s="45"/>
      <c r="D15" s="45"/>
      <c r="E15" s="45"/>
      <c r="F15" s="21">
        <v>1</v>
      </c>
      <c r="G15" s="18">
        <v>1</v>
      </c>
    </row>
    <row r="16" spans="1:9" x14ac:dyDescent="0.25">
      <c r="A16" s="14">
        <v>15</v>
      </c>
      <c r="B16" s="15" t="s">
        <v>12</v>
      </c>
      <c r="C16" s="18">
        <v>1</v>
      </c>
      <c r="D16" s="18">
        <v>1</v>
      </c>
      <c r="E16" s="18">
        <v>1</v>
      </c>
      <c r="F16" s="21">
        <v>1</v>
      </c>
      <c r="G16" s="40">
        <f>IF(C16+D16+E16+F16=4,1,0)</f>
        <v>1</v>
      </c>
    </row>
    <row r="17" spans="1:9" x14ac:dyDescent="0.25">
      <c r="A17" s="14">
        <v>16</v>
      </c>
      <c r="B17" s="15" t="s">
        <v>13</v>
      </c>
      <c r="C17" s="45"/>
      <c r="D17" s="45"/>
      <c r="E17" s="45"/>
      <c r="F17" s="21">
        <v>1</v>
      </c>
      <c r="G17" s="18">
        <v>1</v>
      </c>
      <c r="H17" s="25" t="s">
        <v>63</v>
      </c>
      <c r="I17" s="44" t="s">
        <v>68</v>
      </c>
    </row>
    <row r="18" spans="1:9" x14ac:dyDescent="0.25">
      <c r="A18" s="14">
        <v>17</v>
      </c>
      <c r="B18" s="15" t="s">
        <v>14</v>
      </c>
      <c r="C18" s="18">
        <v>1</v>
      </c>
      <c r="D18" s="18">
        <v>1</v>
      </c>
      <c r="E18" s="18">
        <v>1</v>
      </c>
      <c r="F18" s="21">
        <v>1</v>
      </c>
      <c r="G18" s="40">
        <f>IF(C18+D18+E18+F18=4,1,0)</f>
        <v>1</v>
      </c>
      <c r="H18" s="42" t="s">
        <v>3</v>
      </c>
      <c r="I18" s="43">
        <v>1</v>
      </c>
    </row>
    <row r="19" spans="1:9" x14ac:dyDescent="0.25">
      <c r="A19" s="14">
        <v>18</v>
      </c>
      <c r="B19" s="15" t="s">
        <v>6</v>
      </c>
      <c r="C19" s="45"/>
      <c r="D19" s="45"/>
      <c r="E19" s="45"/>
      <c r="F19" s="21">
        <v>1</v>
      </c>
      <c r="G19" s="18">
        <v>1</v>
      </c>
      <c r="H19" s="42" t="s">
        <v>13</v>
      </c>
      <c r="I19" s="43">
        <v>1</v>
      </c>
    </row>
    <row r="20" spans="1:9" x14ac:dyDescent="0.25">
      <c r="A20" s="14">
        <v>19</v>
      </c>
      <c r="B20" s="15" t="s">
        <v>15</v>
      </c>
      <c r="C20" s="18">
        <v>1</v>
      </c>
      <c r="D20" s="18">
        <v>1</v>
      </c>
      <c r="E20" s="18">
        <v>1</v>
      </c>
      <c r="F20" s="21">
        <v>1</v>
      </c>
      <c r="G20" s="40">
        <f t="shared" ref="G20:G22" si="1">IF(C20+D20+E20+F20=4,1,0)</f>
        <v>1</v>
      </c>
      <c r="H20" s="42" t="s">
        <v>6</v>
      </c>
      <c r="I20" s="43">
        <v>1</v>
      </c>
    </row>
    <row r="21" spans="1:9" x14ac:dyDescent="0.25">
      <c r="A21" s="14">
        <v>20</v>
      </c>
      <c r="B21" s="15" t="s">
        <v>16</v>
      </c>
      <c r="C21" s="18">
        <v>1</v>
      </c>
      <c r="D21" s="18">
        <v>1</v>
      </c>
      <c r="E21" s="18">
        <v>1</v>
      </c>
      <c r="F21" s="21">
        <v>1</v>
      </c>
      <c r="G21" s="40">
        <f t="shared" si="1"/>
        <v>1</v>
      </c>
      <c r="H21" s="42" t="s">
        <v>0</v>
      </c>
      <c r="I21" s="43">
        <v>1</v>
      </c>
    </row>
    <row r="22" spans="1:9" x14ac:dyDescent="0.25">
      <c r="A22" s="14">
        <v>21</v>
      </c>
      <c r="B22" s="15" t="s">
        <v>17</v>
      </c>
      <c r="C22" s="18">
        <v>1</v>
      </c>
      <c r="D22" s="18">
        <v>1</v>
      </c>
      <c r="E22" s="18">
        <v>1</v>
      </c>
      <c r="F22" s="21">
        <v>1</v>
      </c>
      <c r="G22" s="40">
        <f t="shared" si="1"/>
        <v>1</v>
      </c>
    </row>
    <row r="23" spans="1:9" x14ac:dyDescent="0.25">
      <c r="A23" s="14">
        <v>22</v>
      </c>
      <c r="B23" s="15" t="s">
        <v>0</v>
      </c>
      <c r="C23" s="45"/>
      <c r="D23" s="45"/>
      <c r="E23" s="45"/>
      <c r="F23" s="21">
        <v>1</v>
      </c>
      <c r="G23" s="18">
        <v>1</v>
      </c>
    </row>
    <row r="24" spans="1:9" x14ac:dyDescent="0.25">
      <c r="A24" s="14">
        <v>23</v>
      </c>
      <c r="B24" s="15" t="s">
        <v>3</v>
      </c>
      <c r="C24" s="45"/>
      <c r="D24" s="45"/>
      <c r="E24" s="45"/>
      <c r="F24" s="21">
        <v>1</v>
      </c>
      <c r="G24" s="18">
        <v>1</v>
      </c>
    </row>
    <row r="25" spans="1:9" x14ac:dyDescent="0.25">
      <c r="A25" s="14">
        <v>24</v>
      </c>
      <c r="B25" s="15" t="s">
        <v>18</v>
      </c>
      <c r="C25" s="18">
        <v>1</v>
      </c>
      <c r="D25" s="18">
        <v>1</v>
      </c>
      <c r="E25" s="18">
        <v>1</v>
      </c>
      <c r="F25" s="21">
        <v>1</v>
      </c>
      <c r="G25" s="40">
        <f t="shared" ref="G25:G26" si="2">IF(C25+D25+E25+F25=4,1,0)</f>
        <v>1</v>
      </c>
    </row>
    <row r="26" spans="1:9" x14ac:dyDescent="0.25">
      <c r="A26" s="14">
        <v>25</v>
      </c>
      <c r="B26" s="15" t="s">
        <v>19</v>
      </c>
      <c r="C26" s="18">
        <v>1</v>
      </c>
      <c r="D26" s="18">
        <v>1</v>
      </c>
      <c r="E26" s="18">
        <v>1</v>
      </c>
      <c r="F26" s="21">
        <v>1</v>
      </c>
      <c r="G26" s="40">
        <f t="shared" si="2"/>
        <v>1</v>
      </c>
    </row>
    <row r="27" spans="1:9" x14ac:dyDescent="0.25">
      <c r="A27" s="14">
        <v>26</v>
      </c>
      <c r="B27" s="15" t="s">
        <v>13</v>
      </c>
      <c r="C27" s="45"/>
      <c r="D27" s="45"/>
      <c r="E27" s="45"/>
      <c r="F27" s="21">
        <v>1</v>
      </c>
      <c r="G27" s="18">
        <v>1</v>
      </c>
    </row>
    <row r="28" spans="1:9" x14ac:dyDescent="0.25">
      <c r="A28" s="14">
        <v>27</v>
      </c>
      <c r="B28" s="15" t="s">
        <v>20</v>
      </c>
      <c r="C28" s="18">
        <v>1</v>
      </c>
      <c r="D28" s="18">
        <v>1</v>
      </c>
      <c r="E28" s="18">
        <v>1</v>
      </c>
      <c r="F28" s="21">
        <v>1</v>
      </c>
      <c r="G28" s="40">
        <f>IF(C28+D28+E28+F28=4,1,0)</f>
        <v>1</v>
      </c>
    </row>
    <row r="29" spans="1:9" x14ac:dyDescent="0.25">
      <c r="A29" s="14">
        <v>28</v>
      </c>
      <c r="B29" s="15" t="s">
        <v>6</v>
      </c>
      <c r="C29" s="45"/>
      <c r="D29" s="45"/>
      <c r="E29" s="45"/>
      <c r="F29" s="21">
        <v>1</v>
      </c>
      <c r="G29" s="18">
        <v>1</v>
      </c>
    </row>
    <row r="30" spans="1:9" x14ac:dyDescent="0.25">
      <c r="A30" s="14">
        <v>29</v>
      </c>
      <c r="B30" s="15" t="s">
        <v>21</v>
      </c>
      <c r="C30" s="18">
        <v>1</v>
      </c>
      <c r="D30" s="18">
        <v>1</v>
      </c>
      <c r="E30" s="18">
        <v>1</v>
      </c>
      <c r="F30" s="21">
        <v>1</v>
      </c>
      <c r="G30" s="40">
        <f t="shared" ref="G30:G31" si="3">IF(C30+D30+E30+F30=4,1,0)</f>
        <v>1</v>
      </c>
    </row>
    <row r="31" spans="1:9" x14ac:dyDescent="0.25">
      <c r="A31" s="14">
        <v>30</v>
      </c>
      <c r="B31" s="15" t="s">
        <v>22</v>
      </c>
      <c r="C31" s="18">
        <v>1</v>
      </c>
      <c r="D31" s="18">
        <v>1</v>
      </c>
      <c r="E31" s="18">
        <v>1</v>
      </c>
      <c r="F31" s="21">
        <v>1</v>
      </c>
      <c r="G31" s="40">
        <f t="shared" si="3"/>
        <v>1</v>
      </c>
    </row>
    <row r="32" spans="1:9" x14ac:dyDescent="0.25">
      <c r="A32" s="14">
        <v>31</v>
      </c>
      <c r="B32" s="15" t="s">
        <v>0</v>
      </c>
      <c r="C32" s="45"/>
      <c r="D32" s="45"/>
      <c r="E32" s="45"/>
      <c r="F32" s="21">
        <v>1</v>
      </c>
      <c r="G32" s="18">
        <v>1</v>
      </c>
    </row>
    <row r="33" spans="1:7" x14ac:dyDescent="0.25">
      <c r="A33" s="14">
        <v>32</v>
      </c>
      <c r="B33" s="15" t="s">
        <v>23</v>
      </c>
      <c r="C33" s="18">
        <v>1</v>
      </c>
      <c r="D33" s="18">
        <v>1</v>
      </c>
      <c r="E33" s="18">
        <v>1</v>
      </c>
      <c r="F33" s="21">
        <v>1</v>
      </c>
      <c r="G33" s="40">
        <f t="shared" ref="G33:G34" si="4">IF(C33+D33+E33+F33=4,1,0)</f>
        <v>1</v>
      </c>
    </row>
    <row r="34" spans="1:7" x14ac:dyDescent="0.25">
      <c r="A34" s="14">
        <v>33</v>
      </c>
      <c r="B34" s="15" t="s">
        <v>24</v>
      </c>
      <c r="C34" s="18">
        <v>1</v>
      </c>
      <c r="D34" s="18">
        <v>1</v>
      </c>
      <c r="E34" s="18">
        <v>1</v>
      </c>
      <c r="F34" s="21">
        <v>1</v>
      </c>
      <c r="G34" s="40">
        <f t="shared" si="4"/>
        <v>1</v>
      </c>
    </row>
    <row r="35" spans="1:7" x14ac:dyDescent="0.25">
      <c r="A35" s="14">
        <v>34</v>
      </c>
      <c r="B35" s="15" t="s">
        <v>3</v>
      </c>
      <c r="C35" s="45"/>
      <c r="D35" s="45"/>
      <c r="E35" s="45"/>
      <c r="F35" s="21">
        <v>1</v>
      </c>
      <c r="G35" s="18">
        <v>1</v>
      </c>
    </row>
    <row r="36" spans="1:7" x14ac:dyDescent="0.25">
      <c r="A36" s="14">
        <v>35</v>
      </c>
      <c r="B36" s="15" t="s">
        <v>25</v>
      </c>
      <c r="C36" s="18">
        <v>1</v>
      </c>
      <c r="D36" s="18">
        <v>1</v>
      </c>
      <c r="E36" s="18">
        <v>1</v>
      </c>
      <c r="F36" s="21">
        <v>1</v>
      </c>
      <c r="G36" s="40">
        <f>IF(C36+D36+E36+F36=4,1,0)</f>
        <v>1</v>
      </c>
    </row>
    <row r="37" spans="1:7" x14ac:dyDescent="0.25">
      <c r="A37" s="14">
        <v>36</v>
      </c>
      <c r="B37" s="15" t="s">
        <v>13</v>
      </c>
      <c r="C37" s="45"/>
      <c r="D37" s="45"/>
      <c r="E37" s="45"/>
      <c r="F37" s="21">
        <v>1</v>
      </c>
      <c r="G37" s="18">
        <v>1</v>
      </c>
    </row>
    <row r="38" spans="1:7" x14ac:dyDescent="0.25">
      <c r="A38" s="14">
        <v>37</v>
      </c>
      <c r="B38" s="15" t="s">
        <v>6</v>
      </c>
      <c r="C38" s="45"/>
      <c r="D38" s="45"/>
      <c r="E38" s="45"/>
      <c r="F38" s="21">
        <v>1</v>
      </c>
      <c r="G38" s="18">
        <v>1</v>
      </c>
    </row>
    <row r="39" spans="1:7" x14ac:dyDescent="0.25">
      <c r="A39" s="14">
        <v>38</v>
      </c>
      <c r="B39" s="15" t="s">
        <v>26</v>
      </c>
      <c r="C39" s="18">
        <v>1</v>
      </c>
      <c r="D39" s="18">
        <v>1</v>
      </c>
      <c r="E39" s="18">
        <v>1</v>
      </c>
      <c r="F39" s="21">
        <v>1</v>
      </c>
      <c r="G39" s="40">
        <f>IF(C39+D39+E39+F39=4,1,0)</f>
        <v>1</v>
      </c>
    </row>
    <row r="40" spans="1:7" x14ac:dyDescent="0.25">
      <c r="A40" s="14">
        <v>39</v>
      </c>
      <c r="B40" s="15" t="s">
        <v>0</v>
      </c>
      <c r="C40" s="45"/>
      <c r="D40" s="45"/>
      <c r="E40" s="45"/>
      <c r="F40" s="21">
        <v>1</v>
      </c>
      <c r="G40" s="18">
        <v>1</v>
      </c>
    </row>
    <row r="41" spans="1:7" x14ac:dyDescent="0.25">
      <c r="A41" s="14">
        <v>40</v>
      </c>
      <c r="B41" s="15" t="s">
        <v>27</v>
      </c>
      <c r="C41" s="18">
        <v>1</v>
      </c>
      <c r="D41" s="18">
        <v>1</v>
      </c>
      <c r="E41" s="18">
        <v>1</v>
      </c>
      <c r="F41" s="21">
        <v>1</v>
      </c>
      <c r="G41" s="40">
        <f t="shared" ref="G41:G42" si="5">IF(C41+D41+E41+F41=4,1,0)</f>
        <v>1</v>
      </c>
    </row>
    <row r="42" spans="1:7" x14ac:dyDescent="0.25">
      <c r="A42" s="14">
        <v>41</v>
      </c>
      <c r="B42" s="15" t="s">
        <v>28</v>
      </c>
      <c r="C42" s="18">
        <v>1</v>
      </c>
      <c r="D42" s="18">
        <v>1</v>
      </c>
      <c r="E42" s="18">
        <v>1</v>
      </c>
      <c r="F42" s="21">
        <v>1</v>
      </c>
      <c r="G42" s="40">
        <f t="shared" si="5"/>
        <v>1</v>
      </c>
    </row>
    <row r="43" spans="1:7" x14ac:dyDescent="0.25">
      <c r="A43" s="14">
        <v>42</v>
      </c>
      <c r="B43" s="15" t="s">
        <v>3</v>
      </c>
      <c r="C43" s="45"/>
      <c r="D43" s="45"/>
      <c r="E43" s="45"/>
      <c r="F43" s="21">
        <v>1</v>
      </c>
      <c r="G43" s="18">
        <v>1</v>
      </c>
    </row>
    <row r="44" spans="1:7" x14ac:dyDescent="0.25">
      <c r="A44" s="14">
        <v>43</v>
      </c>
      <c r="B44" s="15" t="s">
        <v>29</v>
      </c>
      <c r="C44" s="18">
        <v>1</v>
      </c>
      <c r="D44" s="18">
        <v>1</v>
      </c>
      <c r="E44" s="18">
        <v>1</v>
      </c>
      <c r="F44" s="21">
        <v>1</v>
      </c>
      <c r="G44" s="40">
        <f t="shared" ref="G44:G45" si="6">IF(C44+D44+E44+F44=4,1,0)</f>
        <v>1</v>
      </c>
    </row>
    <row r="45" spans="1:7" x14ac:dyDescent="0.25">
      <c r="A45" s="14">
        <v>44</v>
      </c>
      <c r="B45" s="15" t="s">
        <v>30</v>
      </c>
      <c r="C45" s="18">
        <v>1</v>
      </c>
      <c r="D45" s="18">
        <v>1</v>
      </c>
      <c r="E45" s="18">
        <v>1</v>
      </c>
      <c r="F45" s="21">
        <v>1</v>
      </c>
      <c r="G45" s="40">
        <f t="shared" si="6"/>
        <v>1</v>
      </c>
    </row>
    <row r="46" spans="1:7" x14ac:dyDescent="0.25">
      <c r="A46" s="14">
        <v>45</v>
      </c>
      <c r="B46" s="15" t="s">
        <v>6</v>
      </c>
      <c r="C46" s="45"/>
      <c r="D46" s="45"/>
      <c r="E46" s="45"/>
      <c r="F46" s="21">
        <v>1</v>
      </c>
      <c r="G46" s="18">
        <v>1</v>
      </c>
    </row>
    <row r="47" spans="1:7" x14ac:dyDescent="0.25">
      <c r="A47" s="14">
        <v>46</v>
      </c>
      <c r="B47" s="15" t="s">
        <v>31</v>
      </c>
      <c r="C47" s="18">
        <v>1</v>
      </c>
      <c r="D47" s="18">
        <v>1</v>
      </c>
      <c r="E47" s="18">
        <v>1</v>
      </c>
      <c r="F47" s="21">
        <v>1</v>
      </c>
      <c r="G47" s="40">
        <f>IF(C47+D47+E47+F47=4,1,0)</f>
        <v>1</v>
      </c>
    </row>
    <row r="48" spans="1:7" x14ac:dyDescent="0.25">
      <c r="A48" s="14">
        <v>47</v>
      </c>
      <c r="B48" s="15" t="s">
        <v>13</v>
      </c>
      <c r="C48" s="45"/>
      <c r="D48" s="45"/>
      <c r="E48" s="45"/>
      <c r="F48" s="21">
        <v>1</v>
      </c>
      <c r="G48" s="18">
        <v>1</v>
      </c>
    </row>
    <row r="49" spans="1:23" x14ac:dyDescent="0.25">
      <c r="A49" s="14">
        <v>48</v>
      </c>
      <c r="B49" s="15" t="s">
        <v>32</v>
      </c>
      <c r="C49" s="18">
        <v>1</v>
      </c>
      <c r="D49" s="18">
        <v>1</v>
      </c>
      <c r="E49" s="18">
        <v>1</v>
      </c>
      <c r="F49" s="21">
        <v>1</v>
      </c>
      <c r="G49" s="41">
        <f>IF(C49+D49+E49+F49=4,1,0)</f>
        <v>1</v>
      </c>
    </row>
    <row r="50" spans="1:23" x14ac:dyDescent="0.25">
      <c r="H50" s="2"/>
    </row>
    <row r="51" spans="1:23" x14ac:dyDescent="0.25">
      <c r="A51" s="2"/>
      <c r="B51" s="2"/>
      <c r="I51" s="2"/>
      <c r="J51" s="2"/>
      <c r="K51" s="2"/>
      <c r="L51" s="2"/>
      <c r="V51" s="2"/>
      <c r="W51" s="2"/>
    </row>
  </sheetData>
  <sheetProtection sheet="1" selectLockedCells="1"/>
  <dataValidations count="1">
    <dataValidation type="whole" allowBlank="1" showInputMessage="1" showErrorMessage="1" sqref="C2:F49">
      <formula1>0</formula1>
      <formula2>1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"/>
  <sheetViews>
    <sheetView showGridLines="0" view="pageLayout" zoomScaleNormal="100" workbookViewId="0">
      <selection activeCell="M29" sqref="M29"/>
    </sheetView>
  </sheetViews>
  <sheetFormatPr baseColWidth="10" defaultRowHeight="15" x14ac:dyDescent="0.25"/>
  <cols>
    <col min="1" max="1" width="28.7109375" customWidth="1"/>
  </cols>
  <sheetData>
    <row r="2" spans="1:2" ht="23.25" x14ac:dyDescent="0.35">
      <c r="A2" s="19" t="s">
        <v>52</v>
      </c>
      <c r="B2" s="19" t="s">
        <v>53</v>
      </c>
    </row>
  </sheetData>
  <pageMargins left="0.25" right="0.25" top="0.75" bottom="0.75" header="0.3" footer="0.3"/>
  <pageSetup paperSize="9" scale="85" orientation="portrait" r:id="rId1"/>
  <headerFooter>
    <oddHeader>&amp;L&amp;"Calibri Light,Standard"&amp;14HWL-kompakt&amp;R&amp;"Calibri Light,Standard"Ziegler, Aichert, Staiger &amp; Schimeczek</oddHeader>
    <oddFooter>&amp;LEKN - Entwicklungsgruppe Klinische Neuropsychologie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workbookViewId="0">
      <pane ySplit="1" topLeftCell="A2" activePane="bottomLeft" state="frozen"/>
      <selection pane="bottomLeft" activeCell="O30" sqref="O30"/>
    </sheetView>
  </sheetViews>
  <sheetFormatPr baseColWidth="10" defaultRowHeight="15" x14ac:dyDescent="0.25"/>
  <cols>
    <col min="2" max="2" width="18.7109375" customWidth="1"/>
  </cols>
  <sheetData>
    <row r="1" spans="1:18" x14ac:dyDescent="0.25">
      <c r="A1" s="3" t="s">
        <v>50</v>
      </c>
      <c r="B1" s="3" t="s">
        <v>51</v>
      </c>
      <c r="C1" s="16" t="s">
        <v>36</v>
      </c>
      <c r="D1" s="16" t="s">
        <v>46</v>
      </c>
      <c r="E1" s="16" t="s">
        <v>33</v>
      </c>
      <c r="F1" s="16" t="s">
        <v>34</v>
      </c>
      <c r="G1" s="16" t="s">
        <v>35</v>
      </c>
      <c r="H1" s="22"/>
      <c r="N1" s="1"/>
    </row>
    <row r="2" spans="1:18" x14ac:dyDescent="0.25">
      <c r="A2" s="14">
        <v>1</v>
      </c>
      <c r="B2" s="15" t="s">
        <v>1</v>
      </c>
      <c r="C2" s="5">
        <f>Dateneingabe!G2</f>
        <v>1</v>
      </c>
      <c r="D2" s="6">
        <v>1</v>
      </c>
      <c r="E2" s="5">
        <v>0</v>
      </c>
      <c r="F2" s="17">
        <v>1</v>
      </c>
      <c r="G2" s="17">
        <v>0</v>
      </c>
      <c r="H2" s="23"/>
      <c r="J2" s="10">
        <f>SUM(Dateneingabe!C2:C49)</f>
        <v>32</v>
      </c>
      <c r="K2" s="10">
        <f>SUM(Dateneingabe!D2:D49)</f>
        <v>32</v>
      </c>
      <c r="L2" s="10">
        <f>SUM(Dateneingabe!E2:E49)</f>
        <v>32</v>
      </c>
      <c r="M2" s="27">
        <f>SUM(Dateneingabe!F2:F49)</f>
        <v>48</v>
      </c>
      <c r="N2" s="10">
        <f>SUM(C2:C49)</f>
        <v>48</v>
      </c>
      <c r="O2" s="5"/>
      <c r="P2" s="5"/>
      <c r="Q2" s="5"/>
      <c r="R2" s="5"/>
    </row>
    <row r="3" spans="1:18" x14ac:dyDescent="0.25">
      <c r="A3" s="14">
        <v>2</v>
      </c>
      <c r="B3" s="15" t="s">
        <v>2</v>
      </c>
      <c r="C3" s="5">
        <f>Dateneingabe!G3</f>
        <v>1</v>
      </c>
      <c r="D3" s="6">
        <v>2</v>
      </c>
      <c r="E3" s="5">
        <v>0</v>
      </c>
      <c r="F3" s="17">
        <v>1</v>
      </c>
      <c r="G3" s="17">
        <v>0</v>
      </c>
      <c r="H3" s="23"/>
      <c r="J3" s="26">
        <f>SUMIFS(Dateneingabe!C2:C49,E2:E49,0)</f>
        <v>32</v>
      </c>
      <c r="K3" s="26">
        <f>SUMIFS(Dateneingabe!D2:D49,E2:E49,0)</f>
        <v>32</v>
      </c>
      <c r="L3" s="26">
        <f>SUMIFS(Dateneingabe!E2:E49,E2:E49,0)</f>
        <v>32</v>
      </c>
      <c r="M3" s="26">
        <f>SUMIFS(Dateneingabe!F2:F49,E2:E49,0)</f>
        <v>32</v>
      </c>
      <c r="N3" s="26">
        <f>SUMIFS(C2:C49,E2:E49,0)</f>
        <v>32</v>
      </c>
      <c r="O3" s="7"/>
      <c r="P3" s="7"/>
      <c r="Q3" s="7"/>
      <c r="R3" s="7"/>
    </row>
    <row r="4" spans="1:18" x14ac:dyDescent="0.25">
      <c r="A4" s="14">
        <v>3</v>
      </c>
      <c r="B4" s="15" t="s">
        <v>3</v>
      </c>
      <c r="C4" s="5">
        <f>Dateneingabe!G4</f>
        <v>1</v>
      </c>
      <c r="D4" s="6">
        <v>7</v>
      </c>
      <c r="E4" s="5">
        <v>0</v>
      </c>
      <c r="F4" s="17">
        <v>1</v>
      </c>
      <c r="G4" s="17">
        <v>1</v>
      </c>
      <c r="H4" s="23"/>
      <c r="J4" s="8">
        <f>100*J3/M3</f>
        <v>100</v>
      </c>
      <c r="K4" s="8">
        <f>100*K3/M3</f>
        <v>100</v>
      </c>
      <c r="L4" s="8">
        <f>100*L3/M3</f>
        <v>100</v>
      </c>
      <c r="M4" s="9"/>
      <c r="N4" s="9">
        <f>100*N3/32</f>
        <v>100</v>
      </c>
      <c r="O4" s="5"/>
      <c r="P4" s="5"/>
      <c r="Q4" s="5"/>
      <c r="R4" s="5"/>
    </row>
    <row r="5" spans="1:18" x14ac:dyDescent="0.25">
      <c r="A5" s="14">
        <v>4</v>
      </c>
      <c r="B5" s="15" t="s">
        <v>4</v>
      </c>
      <c r="C5" s="5">
        <f>Dateneingabe!G5</f>
        <v>1</v>
      </c>
      <c r="D5" s="6">
        <v>3</v>
      </c>
      <c r="E5" s="5">
        <v>0</v>
      </c>
      <c r="F5" s="17">
        <v>1</v>
      </c>
      <c r="G5" s="17">
        <v>0</v>
      </c>
      <c r="H5" s="23"/>
      <c r="J5" s="10" t="s">
        <v>37</v>
      </c>
      <c r="K5" s="10" t="s">
        <v>38</v>
      </c>
      <c r="L5" s="10" t="s">
        <v>39</v>
      </c>
      <c r="M5" s="10"/>
      <c r="N5" s="10" t="s">
        <v>40</v>
      </c>
      <c r="O5" s="5"/>
      <c r="P5" s="5"/>
      <c r="Q5" s="5"/>
      <c r="R5" s="5"/>
    </row>
    <row r="6" spans="1:18" x14ac:dyDescent="0.25">
      <c r="A6" s="15">
        <v>5</v>
      </c>
      <c r="B6" s="15" t="s">
        <v>0</v>
      </c>
      <c r="C6" s="24">
        <f>Dateneingabe!G6</f>
        <v>1</v>
      </c>
      <c r="D6" s="17">
        <v>26</v>
      </c>
      <c r="E6" s="24">
        <v>0</v>
      </c>
      <c r="F6" s="17">
        <v>4</v>
      </c>
      <c r="G6" s="17">
        <f t="shared" ref="G6" si="0">G12</f>
        <v>0</v>
      </c>
      <c r="H6" s="23"/>
      <c r="J6" s="5"/>
      <c r="K6" s="5"/>
      <c r="L6" s="5"/>
      <c r="M6" s="5"/>
      <c r="N6" s="5"/>
      <c r="O6" s="5"/>
      <c r="P6" s="5"/>
      <c r="Q6" s="5"/>
      <c r="R6" s="5"/>
    </row>
    <row r="7" spans="1:18" x14ac:dyDescent="0.25">
      <c r="A7" s="14">
        <v>6</v>
      </c>
      <c r="B7" s="15" t="s">
        <v>5</v>
      </c>
      <c r="C7" s="5">
        <f>Dateneingabe!G7</f>
        <v>1</v>
      </c>
      <c r="D7" s="6">
        <v>4</v>
      </c>
      <c r="E7" s="5">
        <v>0</v>
      </c>
      <c r="F7" s="17">
        <v>1</v>
      </c>
      <c r="G7" s="17">
        <v>0</v>
      </c>
      <c r="H7" s="23"/>
      <c r="J7" s="11">
        <f>100*SUMIFS(C2:C49,E2:E49,0,F2:F49,1)/8</f>
        <v>100</v>
      </c>
      <c r="K7" s="11">
        <f>100*SUMIFS(C2:C49,E2:E49,0,F2:F49,2)/8</f>
        <v>100</v>
      </c>
      <c r="L7" s="11">
        <f>100*SUMIFS(C2:C49,E2:E49,0,F2:F49,3)/8</f>
        <v>100</v>
      </c>
      <c r="M7" s="11">
        <f>100*SUMIFS(C2:C49,E2:E49,0,F2:F49,4)/8</f>
        <v>100</v>
      </c>
      <c r="N7" s="5"/>
      <c r="O7" s="5"/>
      <c r="P7" s="5"/>
      <c r="Q7" s="5"/>
      <c r="R7" s="5"/>
    </row>
    <row r="8" spans="1:18" x14ac:dyDescent="0.25">
      <c r="A8" s="14">
        <v>7</v>
      </c>
      <c r="B8" s="15" t="s">
        <v>6</v>
      </c>
      <c r="C8" s="5">
        <f>Dateneingabe!G8</f>
        <v>1</v>
      </c>
      <c r="D8" s="6">
        <v>19</v>
      </c>
      <c r="E8" s="5">
        <v>0</v>
      </c>
      <c r="F8" s="17">
        <v>3</v>
      </c>
      <c r="G8" s="17">
        <v>0</v>
      </c>
      <c r="H8" s="23"/>
      <c r="J8" s="10" t="s">
        <v>41</v>
      </c>
      <c r="K8" s="10" t="s">
        <v>42</v>
      </c>
      <c r="L8" s="10" t="s">
        <v>43</v>
      </c>
      <c r="M8" s="10" t="s">
        <v>44</v>
      </c>
      <c r="N8" s="5"/>
      <c r="O8" s="5"/>
      <c r="P8" s="5"/>
      <c r="Q8" s="5"/>
      <c r="R8" s="5"/>
    </row>
    <row r="9" spans="1:18" x14ac:dyDescent="0.25">
      <c r="A9" s="14">
        <v>8</v>
      </c>
      <c r="B9" s="15" t="s">
        <v>7</v>
      </c>
      <c r="C9" s="5">
        <f>Dateneingabe!G9</f>
        <v>1</v>
      </c>
      <c r="D9" s="6">
        <v>5</v>
      </c>
      <c r="E9" s="5">
        <v>0</v>
      </c>
      <c r="F9" s="17">
        <v>1</v>
      </c>
      <c r="G9" s="17">
        <v>1</v>
      </c>
      <c r="H9" s="23"/>
      <c r="J9" s="5"/>
      <c r="K9" s="5"/>
      <c r="L9" s="5"/>
      <c r="M9" s="5"/>
      <c r="N9" s="5" t="s">
        <v>47</v>
      </c>
      <c r="O9" s="5" t="s">
        <v>48</v>
      </c>
      <c r="P9" s="5" t="s">
        <v>62</v>
      </c>
      <c r="Q9" s="5"/>
      <c r="R9" s="5"/>
    </row>
    <row r="10" spans="1:18" x14ac:dyDescent="0.25">
      <c r="A10" s="14">
        <v>9</v>
      </c>
      <c r="B10" s="15" t="s">
        <v>8</v>
      </c>
      <c r="C10" s="5">
        <f>Dateneingabe!G10</f>
        <v>1</v>
      </c>
      <c r="D10" s="6">
        <v>11</v>
      </c>
      <c r="E10" s="5">
        <v>0</v>
      </c>
      <c r="F10" s="17">
        <v>2</v>
      </c>
      <c r="G10" s="17">
        <v>0</v>
      </c>
      <c r="H10" s="23"/>
      <c r="J10" s="9">
        <f>100*SUMIFS(C2:C49,E2:E49,0,G2:G49,0)/16</f>
        <v>100</v>
      </c>
      <c r="K10" s="9">
        <f>100*SUMIFS(C2:C49,E2:E49,0,G2:G49,1)/16</f>
        <v>100</v>
      </c>
      <c r="L10" s="5"/>
      <c r="M10" s="5" t="s">
        <v>3</v>
      </c>
      <c r="N10" s="7">
        <f>ABS(1-2*((5-O10)/5))</f>
        <v>1</v>
      </c>
      <c r="O10" s="5">
        <f>C4+C13+C24+C35+C43</f>
        <v>5</v>
      </c>
      <c r="P10" s="26">
        <f>Dateneingabe!I18</f>
        <v>1</v>
      </c>
      <c r="Q10" s="5"/>
      <c r="R10" s="5"/>
    </row>
    <row r="11" spans="1:18" x14ac:dyDescent="0.25">
      <c r="A11" s="14">
        <v>10</v>
      </c>
      <c r="B11" s="15" t="s">
        <v>9</v>
      </c>
      <c r="C11" s="5">
        <f>Dateneingabe!G11</f>
        <v>1</v>
      </c>
      <c r="D11" s="6">
        <v>6</v>
      </c>
      <c r="E11" s="5">
        <v>0</v>
      </c>
      <c r="F11" s="17">
        <v>1</v>
      </c>
      <c r="G11" s="17">
        <v>1</v>
      </c>
      <c r="H11" s="23"/>
      <c r="J11" s="10" t="s">
        <v>45</v>
      </c>
      <c r="K11" s="10" t="s">
        <v>35</v>
      </c>
      <c r="L11" s="5"/>
      <c r="M11" s="5" t="s">
        <v>13</v>
      </c>
      <c r="N11" s="7">
        <f>ABS(1-2*((5-O11)/5))</f>
        <v>1</v>
      </c>
      <c r="O11" s="5">
        <f>C10+C17+C27+C37+C48</f>
        <v>5</v>
      </c>
      <c r="P11" s="26">
        <f>Dateneingabe!I19</f>
        <v>1</v>
      </c>
      <c r="Q11" s="5"/>
      <c r="R11" s="5"/>
    </row>
    <row r="12" spans="1:18" x14ac:dyDescent="0.25">
      <c r="A12" s="14">
        <v>11</v>
      </c>
      <c r="B12" s="15" t="s">
        <v>11</v>
      </c>
      <c r="C12" s="5">
        <f>Dateneingabe!G12</f>
        <v>1</v>
      </c>
      <c r="D12" s="6">
        <v>9</v>
      </c>
      <c r="E12" s="5">
        <v>0</v>
      </c>
      <c r="F12" s="17">
        <v>2</v>
      </c>
      <c r="G12" s="17">
        <f t="shared" ref="G12" si="1">G15</f>
        <v>0</v>
      </c>
      <c r="H12" s="23"/>
      <c r="J12" s="5"/>
      <c r="K12" s="5"/>
      <c r="L12" s="5"/>
      <c r="M12" s="5" t="s">
        <v>6</v>
      </c>
      <c r="N12" s="7">
        <f>ABS(1-2*((5-O12)/5))</f>
        <v>1</v>
      </c>
      <c r="O12" s="5">
        <f>C8+C19+C29+C38+C46</f>
        <v>5</v>
      </c>
      <c r="P12" s="26">
        <f>Dateneingabe!I20</f>
        <v>1</v>
      </c>
      <c r="Q12" s="5"/>
      <c r="R12" s="5"/>
    </row>
    <row r="13" spans="1:18" ht="15.75" thickBot="1" x14ac:dyDescent="0.3">
      <c r="A13" s="14">
        <v>12</v>
      </c>
      <c r="B13" s="15" t="s">
        <v>3</v>
      </c>
      <c r="C13" s="5">
        <f>Dateneingabe!G13</f>
        <v>1</v>
      </c>
      <c r="D13" s="6">
        <v>7</v>
      </c>
      <c r="E13" s="5">
        <v>1</v>
      </c>
      <c r="F13" s="17">
        <v>1</v>
      </c>
      <c r="G13" s="17">
        <v>1</v>
      </c>
      <c r="H13" s="23"/>
      <c r="J13" s="5"/>
      <c r="K13" s="5"/>
      <c r="L13" s="5"/>
      <c r="M13" s="5" t="s">
        <v>0</v>
      </c>
      <c r="N13" s="7">
        <f>ABS(1-2*((5-O13)/5))</f>
        <v>1</v>
      </c>
      <c r="O13" s="5">
        <f>C6+C15+C23+C32+C40</f>
        <v>5</v>
      </c>
      <c r="P13" s="26">
        <f>Dateneingabe!I21</f>
        <v>1</v>
      </c>
      <c r="Q13" s="26">
        <f>SUM(Dateneingabe!I18:I21)</f>
        <v>4</v>
      </c>
      <c r="R13" s="5" t="s">
        <v>64</v>
      </c>
    </row>
    <row r="14" spans="1:18" ht="15.75" thickBot="1" x14ac:dyDescent="0.3">
      <c r="A14" s="14">
        <v>13</v>
      </c>
      <c r="B14" s="15" t="s">
        <v>10</v>
      </c>
      <c r="C14" s="5">
        <f>Dateneingabe!G14</f>
        <v>1</v>
      </c>
      <c r="D14" s="6">
        <v>8</v>
      </c>
      <c r="E14" s="5">
        <v>0</v>
      </c>
      <c r="F14" s="17">
        <v>1</v>
      </c>
      <c r="G14" s="17">
        <v>1</v>
      </c>
      <c r="H14" s="23"/>
      <c r="J14" s="5"/>
      <c r="K14" s="5"/>
      <c r="L14" s="5"/>
      <c r="M14" s="12" t="s">
        <v>47</v>
      </c>
      <c r="N14" s="13">
        <f>AVERAGE(N10:N13)</f>
        <v>1</v>
      </c>
      <c r="O14" s="5"/>
      <c r="P14" s="7"/>
      <c r="Q14" s="5"/>
      <c r="R14" s="5"/>
    </row>
    <row r="15" spans="1:18" ht="15.75" thickBot="1" x14ac:dyDescent="0.3">
      <c r="A15" s="14">
        <v>14</v>
      </c>
      <c r="B15" s="15" t="s">
        <v>0</v>
      </c>
      <c r="C15" s="5">
        <f>Dateneingabe!G15</f>
        <v>1</v>
      </c>
      <c r="D15" s="6">
        <v>26</v>
      </c>
      <c r="E15" s="5">
        <v>1</v>
      </c>
      <c r="F15" s="17">
        <v>4</v>
      </c>
      <c r="G15" s="17">
        <v>0</v>
      </c>
      <c r="H15" s="23"/>
      <c r="J15" s="5"/>
      <c r="K15" s="5"/>
      <c r="L15" s="5"/>
      <c r="M15" s="12" t="s">
        <v>49</v>
      </c>
      <c r="N15" s="13">
        <f>1-(Q13-4)/16</f>
        <v>1</v>
      </c>
      <c r="O15" s="5"/>
      <c r="P15" s="8">
        <f>AVERAGE(P10:P13)</f>
        <v>1</v>
      </c>
      <c r="Q15" s="8"/>
      <c r="R15" s="8"/>
    </row>
    <row r="16" spans="1:18" x14ac:dyDescent="0.25">
      <c r="A16" s="14">
        <v>15</v>
      </c>
      <c r="B16" s="15" t="s">
        <v>12</v>
      </c>
      <c r="C16" s="5">
        <f>Dateneingabe!G16</f>
        <v>1</v>
      </c>
      <c r="D16" s="6">
        <v>10</v>
      </c>
      <c r="E16" s="5">
        <v>0</v>
      </c>
      <c r="F16" s="17">
        <v>2</v>
      </c>
      <c r="G16" s="17">
        <v>0</v>
      </c>
      <c r="H16" s="23"/>
      <c r="N16" s="2"/>
    </row>
    <row r="17" spans="1:14" x14ac:dyDescent="0.25">
      <c r="A17" s="14">
        <v>16</v>
      </c>
      <c r="B17" s="15" t="s">
        <v>13</v>
      </c>
      <c r="C17" s="5">
        <f>Dateneingabe!G17</f>
        <v>1</v>
      </c>
      <c r="D17" s="6">
        <v>11</v>
      </c>
      <c r="E17" s="5">
        <v>1</v>
      </c>
      <c r="F17" s="17">
        <v>2</v>
      </c>
      <c r="G17" s="17">
        <v>0</v>
      </c>
      <c r="H17" s="23"/>
      <c r="N17" s="2"/>
    </row>
    <row r="18" spans="1:14" x14ac:dyDescent="0.25">
      <c r="A18" s="14">
        <v>17</v>
      </c>
      <c r="B18" s="15" t="s">
        <v>14</v>
      </c>
      <c r="C18" s="5">
        <f>Dateneingabe!G18</f>
        <v>1</v>
      </c>
      <c r="D18" s="6">
        <v>12</v>
      </c>
      <c r="E18" s="5">
        <v>0</v>
      </c>
      <c r="F18" s="17">
        <v>2</v>
      </c>
      <c r="G18" s="17">
        <v>0</v>
      </c>
      <c r="H18" s="23"/>
      <c r="N18" s="2"/>
    </row>
    <row r="19" spans="1:14" x14ac:dyDescent="0.25">
      <c r="A19" s="14">
        <v>18</v>
      </c>
      <c r="B19" s="15" t="s">
        <v>6</v>
      </c>
      <c r="C19" s="5">
        <f>Dateneingabe!G19</f>
        <v>1</v>
      </c>
      <c r="D19" s="6">
        <v>19</v>
      </c>
      <c r="E19" s="5">
        <v>1</v>
      </c>
      <c r="F19" s="17">
        <v>3</v>
      </c>
      <c r="G19" s="17">
        <v>0</v>
      </c>
      <c r="H19" s="23"/>
      <c r="N19" s="2"/>
    </row>
    <row r="20" spans="1:14" x14ac:dyDescent="0.25">
      <c r="A20" s="14">
        <v>19</v>
      </c>
      <c r="B20" s="15" t="s">
        <v>15</v>
      </c>
      <c r="C20" s="5">
        <f>Dateneingabe!G20</f>
        <v>1</v>
      </c>
      <c r="D20" s="6">
        <v>13</v>
      </c>
      <c r="E20" s="5">
        <v>0</v>
      </c>
      <c r="F20" s="17">
        <v>2</v>
      </c>
      <c r="G20" s="17">
        <v>1</v>
      </c>
      <c r="H20" s="23"/>
      <c r="N20" s="2"/>
    </row>
    <row r="21" spans="1:14" x14ac:dyDescent="0.25">
      <c r="A21" s="14">
        <v>20</v>
      </c>
      <c r="B21" s="15" t="s">
        <v>16</v>
      </c>
      <c r="C21" s="5">
        <f>Dateneingabe!G21</f>
        <v>1</v>
      </c>
      <c r="D21" s="6">
        <v>14</v>
      </c>
      <c r="E21" s="5">
        <v>0</v>
      </c>
      <c r="F21" s="17">
        <v>2</v>
      </c>
      <c r="G21" s="17">
        <v>1</v>
      </c>
      <c r="H21" s="23"/>
      <c r="N21" s="2"/>
    </row>
    <row r="22" spans="1:14" x14ac:dyDescent="0.25">
      <c r="A22" s="14">
        <v>21</v>
      </c>
      <c r="B22" s="15" t="s">
        <v>17</v>
      </c>
      <c r="C22" s="5">
        <f>Dateneingabe!G22</f>
        <v>1</v>
      </c>
      <c r="D22" s="6">
        <v>15</v>
      </c>
      <c r="E22" s="5">
        <v>0</v>
      </c>
      <c r="F22" s="17">
        <v>2</v>
      </c>
      <c r="G22" s="17">
        <v>1</v>
      </c>
      <c r="H22" s="23"/>
      <c r="N22" s="2"/>
    </row>
    <row r="23" spans="1:14" x14ac:dyDescent="0.25">
      <c r="A23" s="14">
        <v>22</v>
      </c>
      <c r="B23" s="15" t="s">
        <v>0</v>
      </c>
      <c r="C23" s="5">
        <f>Dateneingabe!G23</f>
        <v>1</v>
      </c>
      <c r="D23" s="6">
        <v>26</v>
      </c>
      <c r="E23" s="5">
        <v>1</v>
      </c>
      <c r="F23" s="17">
        <v>4</v>
      </c>
      <c r="G23" s="17">
        <v>0</v>
      </c>
      <c r="H23" s="23"/>
      <c r="N23" s="2"/>
    </row>
    <row r="24" spans="1:14" x14ac:dyDescent="0.25">
      <c r="A24" s="14">
        <v>23</v>
      </c>
      <c r="B24" s="15" t="s">
        <v>3</v>
      </c>
      <c r="C24" s="5">
        <f>Dateneingabe!G24</f>
        <v>1</v>
      </c>
      <c r="D24" s="6">
        <v>7</v>
      </c>
      <c r="E24" s="5">
        <v>1</v>
      </c>
      <c r="F24" s="17">
        <v>1</v>
      </c>
      <c r="G24" s="17">
        <v>1</v>
      </c>
      <c r="H24" s="23"/>
      <c r="N24" s="2"/>
    </row>
    <row r="25" spans="1:14" x14ac:dyDescent="0.25">
      <c r="A25" s="14">
        <v>24</v>
      </c>
      <c r="B25" s="15" t="s">
        <v>18</v>
      </c>
      <c r="C25" s="5">
        <f>Dateneingabe!G25</f>
        <v>1</v>
      </c>
      <c r="D25" s="6">
        <v>16</v>
      </c>
      <c r="E25" s="5">
        <v>0</v>
      </c>
      <c r="F25" s="17">
        <v>2</v>
      </c>
      <c r="G25" s="17">
        <v>1</v>
      </c>
      <c r="H25" s="23"/>
      <c r="N25" s="2"/>
    </row>
    <row r="26" spans="1:14" x14ac:dyDescent="0.25">
      <c r="A26" s="14">
        <v>25</v>
      </c>
      <c r="B26" s="15" t="s">
        <v>19</v>
      </c>
      <c r="C26" s="5">
        <f>Dateneingabe!G26</f>
        <v>1</v>
      </c>
      <c r="D26" s="6">
        <v>17</v>
      </c>
      <c r="E26" s="5">
        <v>0</v>
      </c>
      <c r="F26" s="17">
        <v>3</v>
      </c>
      <c r="G26" s="17">
        <v>0</v>
      </c>
      <c r="H26" s="23"/>
      <c r="N26" s="2"/>
    </row>
    <row r="27" spans="1:14" x14ac:dyDescent="0.25">
      <c r="A27" s="14">
        <v>26</v>
      </c>
      <c r="B27" s="15" t="s">
        <v>13</v>
      </c>
      <c r="C27" s="5">
        <f>Dateneingabe!G27</f>
        <v>1</v>
      </c>
      <c r="D27" s="6">
        <v>11</v>
      </c>
      <c r="E27" s="5">
        <v>1</v>
      </c>
      <c r="F27" s="17">
        <v>2</v>
      </c>
      <c r="G27" s="17">
        <v>0</v>
      </c>
      <c r="H27" s="23"/>
      <c r="N27" s="2"/>
    </row>
    <row r="28" spans="1:14" x14ac:dyDescent="0.25">
      <c r="A28" s="14">
        <v>27</v>
      </c>
      <c r="B28" s="15" t="s">
        <v>20</v>
      </c>
      <c r="C28" s="5">
        <f>Dateneingabe!G28</f>
        <v>1</v>
      </c>
      <c r="D28" s="6">
        <v>18</v>
      </c>
      <c r="E28" s="5">
        <v>0</v>
      </c>
      <c r="F28" s="17">
        <v>3</v>
      </c>
      <c r="G28" s="17">
        <v>0</v>
      </c>
      <c r="H28" s="23"/>
      <c r="N28" s="2"/>
    </row>
    <row r="29" spans="1:14" x14ac:dyDescent="0.25">
      <c r="A29" s="14">
        <v>28</v>
      </c>
      <c r="B29" s="15" t="s">
        <v>6</v>
      </c>
      <c r="C29" s="5">
        <f>Dateneingabe!G29</f>
        <v>1</v>
      </c>
      <c r="D29" s="6">
        <v>19</v>
      </c>
      <c r="E29" s="5">
        <v>1</v>
      </c>
      <c r="F29" s="17">
        <v>3</v>
      </c>
      <c r="G29" s="17">
        <v>0</v>
      </c>
      <c r="H29" s="23"/>
      <c r="N29" s="2"/>
    </row>
    <row r="30" spans="1:14" x14ac:dyDescent="0.25">
      <c r="A30" s="14">
        <v>29</v>
      </c>
      <c r="B30" s="15" t="s">
        <v>21</v>
      </c>
      <c r="C30" s="5">
        <f>Dateneingabe!G30</f>
        <v>1</v>
      </c>
      <c r="D30" s="6">
        <v>20</v>
      </c>
      <c r="E30" s="5">
        <v>0</v>
      </c>
      <c r="F30" s="17">
        <v>3</v>
      </c>
      <c r="G30" s="17">
        <v>0</v>
      </c>
      <c r="H30" s="23"/>
      <c r="N30" s="2"/>
    </row>
    <row r="31" spans="1:14" x14ac:dyDescent="0.25">
      <c r="A31" s="14">
        <v>30</v>
      </c>
      <c r="B31" s="15" t="s">
        <v>22</v>
      </c>
      <c r="C31" s="5">
        <f>Dateneingabe!G31</f>
        <v>1</v>
      </c>
      <c r="D31" s="6">
        <v>21</v>
      </c>
      <c r="E31" s="5">
        <v>0</v>
      </c>
      <c r="F31" s="17">
        <v>3</v>
      </c>
      <c r="G31" s="17">
        <v>1</v>
      </c>
      <c r="H31" s="23"/>
      <c r="N31" s="2"/>
    </row>
    <row r="32" spans="1:14" x14ac:dyDescent="0.25">
      <c r="A32" s="14">
        <v>31</v>
      </c>
      <c r="B32" s="15" t="s">
        <v>0</v>
      </c>
      <c r="C32" s="5">
        <f>Dateneingabe!G32</f>
        <v>1</v>
      </c>
      <c r="D32" s="6">
        <v>26</v>
      </c>
      <c r="E32" s="5">
        <v>1</v>
      </c>
      <c r="F32" s="17">
        <v>4</v>
      </c>
      <c r="G32" s="17">
        <v>0</v>
      </c>
      <c r="H32" s="23"/>
      <c r="N32" s="2"/>
    </row>
    <row r="33" spans="1:14" x14ac:dyDescent="0.25">
      <c r="A33" s="14">
        <v>32</v>
      </c>
      <c r="B33" s="15" t="s">
        <v>23</v>
      </c>
      <c r="C33" s="5">
        <f>Dateneingabe!G33</f>
        <v>1</v>
      </c>
      <c r="D33" s="6">
        <v>22</v>
      </c>
      <c r="E33" s="5">
        <v>0</v>
      </c>
      <c r="F33" s="17">
        <v>3</v>
      </c>
      <c r="G33" s="17">
        <v>1</v>
      </c>
      <c r="H33" s="23"/>
      <c r="N33" s="2"/>
    </row>
    <row r="34" spans="1:14" x14ac:dyDescent="0.25">
      <c r="A34" s="14">
        <v>33</v>
      </c>
      <c r="B34" s="15" t="s">
        <v>24</v>
      </c>
      <c r="C34" s="5">
        <f>Dateneingabe!G34</f>
        <v>1</v>
      </c>
      <c r="D34" s="6">
        <v>23</v>
      </c>
      <c r="E34" s="5">
        <v>0</v>
      </c>
      <c r="F34" s="17">
        <v>3</v>
      </c>
      <c r="G34" s="17">
        <v>1</v>
      </c>
      <c r="H34" s="23"/>
      <c r="N34" s="2"/>
    </row>
    <row r="35" spans="1:14" x14ac:dyDescent="0.25">
      <c r="A35" s="14">
        <v>34</v>
      </c>
      <c r="B35" s="15" t="s">
        <v>3</v>
      </c>
      <c r="C35" s="5">
        <f>Dateneingabe!G35</f>
        <v>1</v>
      </c>
      <c r="D35" s="6">
        <v>7</v>
      </c>
      <c r="E35" s="5">
        <v>1</v>
      </c>
      <c r="F35" s="17">
        <v>1</v>
      </c>
      <c r="G35" s="17">
        <v>1</v>
      </c>
      <c r="H35" s="23"/>
      <c r="N35" s="2"/>
    </row>
    <row r="36" spans="1:14" x14ac:dyDescent="0.25">
      <c r="A36" s="14">
        <v>35</v>
      </c>
      <c r="B36" s="15" t="s">
        <v>25</v>
      </c>
      <c r="C36" s="5">
        <f>Dateneingabe!G36</f>
        <v>1</v>
      </c>
      <c r="D36" s="6">
        <v>24</v>
      </c>
      <c r="E36" s="5">
        <v>0</v>
      </c>
      <c r="F36" s="17">
        <v>3</v>
      </c>
      <c r="G36" s="17">
        <v>1</v>
      </c>
      <c r="H36" s="23"/>
      <c r="N36" s="2"/>
    </row>
    <row r="37" spans="1:14" x14ac:dyDescent="0.25">
      <c r="A37" s="14">
        <v>36</v>
      </c>
      <c r="B37" s="15" t="s">
        <v>13</v>
      </c>
      <c r="C37" s="5">
        <f>Dateneingabe!G37</f>
        <v>1</v>
      </c>
      <c r="D37" s="6">
        <v>11</v>
      </c>
      <c r="E37" s="5">
        <v>1</v>
      </c>
      <c r="F37" s="17">
        <v>2</v>
      </c>
      <c r="G37" s="17">
        <v>0</v>
      </c>
      <c r="H37" s="23"/>
      <c r="N37" s="2"/>
    </row>
    <row r="38" spans="1:14" x14ac:dyDescent="0.25">
      <c r="A38" s="14">
        <v>37</v>
      </c>
      <c r="B38" s="15" t="s">
        <v>6</v>
      </c>
      <c r="C38" s="5">
        <f>Dateneingabe!G38</f>
        <v>1</v>
      </c>
      <c r="D38" s="6">
        <v>19</v>
      </c>
      <c r="E38" s="5">
        <v>1</v>
      </c>
      <c r="F38" s="17">
        <v>3</v>
      </c>
      <c r="G38" s="17">
        <v>0</v>
      </c>
      <c r="H38" s="23"/>
      <c r="N38" s="2"/>
    </row>
    <row r="39" spans="1:14" x14ac:dyDescent="0.25">
      <c r="A39" s="14">
        <v>38</v>
      </c>
      <c r="B39" s="15" t="s">
        <v>26</v>
      </c>
      <c r="C39" s="5">
        <f>Dateneingabe!G39</f>
        <v>1</v>
      </c>
      <c r="D39" s="6">
        <v>25</v>
      </c>
      <c r="E39" s="5">
        <v>0</v>
      </c>
      <c r="F39" s="17">
        <v>4</v>
      </c>
      <c r="G39" s="17">
        <v>0</v>
      </c>
      <c r="H39" s="23"/>
      <c r="N39" s="2"/>
    </row>
    <row r="40" spans="1:14" x14ac:dyDescent="0.25">
      <c r="A40" s="14">
        <v>39</v>
      </c>
      <c r="B40" s="15" t="s">
        <v>0</v>
      </c>
      <c r="C40" s="5">
        <f>Dateneingabe!G40</f>
        <v>1</v>
      </c>
      <c r="D40" s="6">
        <v>26</v>
      </c>
      <c r="E40" s="5">
        <v>1</v>
      </c>
      <c r="F40" s="17">
        <v>4</v>
      </c>
      <c r="G40" s="17">
        <v>0</v>
      </c>
      <c r="H40" s="23"/>
      <c r="N40" s="2"/>
    </row>
    <row r="41" spans="1:14" x14ac:dyDescent="0.25">
      <c r="A41" s="14">
        <v>40</v>
      </c>
      <c r="B41" s="15" t="s">
        <v>27</v>
      </c>
      <c r="C41" s="5">
        <f>Dateneingabe!G41</f>
        <v>1</v>
      </c>
      <c r="D41" s="6">
        <v>27</v>
      </c>
      <c r="E41" s="5">
        <v>0</v>
      </c>
      <c r="F41" s="17">
        <v>4</v>
      </c>
      <c r="G41" s="17">
        <v>0</v>
      </c>
      <c r="H41" s="23"/>
      <c r="N41" s="2"/>
    </row>
    <row r="42" spans="1:14" x14ac:dyDescent="0.25">
      <c r="A42" s="14">
        <v>41</v>
      </c>
      <c r="B42" s="15" t="s">
        <v>28</v>
      </c>
      <c r="C42" s="5">
        <f>Dateneingabe!G42</f>
        <v>1</v>
      </c>
      <c r="D42" s="6">
        <v>28</v>
      </c>
      <c r="E42" s="5">
        <v>0</v>
      </c>
      <c r="F42" s="17">
        <v>4</v>
      </c>
      <c r="G42" s="17">
        <v>0</v>
      </c>
      <c r="H42" s="23"/>
      <c r="N42" s="2"/>
    </row>
    <row r="43" spans="1:14" x14ac:dyDescent="0.25">
      <c r="A43" s="14">
        <v>42</v>
      </c>
      <c r="B43" s="15" t="s">
        <v>3</v>
      </c>
      <c r="C43" s="5">
        <f>Dateneingabe!G43</f>
        <v>1</v>
      </c>
      <c r="D43" s="6">
        <v>7</v>
      </c>
      <c r="E43" s="5">
        <v>1</v>
      </c>
      <c r="F43" s="17">
        <v>1</v>
      </c>
      <c r="G43" s="17">
        <v>1</v>
      </c>
      <c r="H43" s="23"/>
      <c r="N43" s="2"/>
    </row>
    <row r="44" spans="1:14" x14ac:dyDescent="0.25">
      <c r="A44" s="14">
        <v>43</v>
      </c>
      <c r="B44" s="15" t="s">
        <v>29</v>
      </c>
      <c r="C44" s="5">
        <f>Dateneingabe!G44</f>
        <v>1</v>
      </c>
      <c r="D44" s="6">
        <v>29</v>
      </c>
      <c r="E44" s="5">
        <v>0</v>
      </c>
      <c r="F44" s="17">
        <v>4</v>
      </c>
      <c r="G44" s="17">
        <v>1</v>
      </c>
      <c r="H44" s="23"/>
      <c r="N44" s="2"/>
    </row>
    <row r="45" spans="1:14" x14ac:dyDescent="0.25">
      <c r="A45" s="14">
        <v>44</v>
      </c>
      <c r="B45" s="15" t="s">
        <v>30</v>
      </c>
      <c r="C45" s="5">
        <f>Dateneingabe!G45</f>
        <v>1</v>
      </c>
      <c r="D45" s="6">
        <v>30</v>
      </c>
      <c r="E45" s="5">
        <v>0</v>
      </c>
      <c r="F45" s="17">
        <v>4</v>
      </c>
      <c r="G45" s="17">
        <v>1</v>
      </c>
      <c r="H45" s="23"/>
      <c r="N45" s="2"/>
    </row>
    <row r="46" spans="1:14" x14ac:dyDescent="0.25">
      <c r="A46" s="14">
        <v>45</v>
      </c>
      <c r="B46" s="15" t="s">
        <v>6</v>
      </c>
      <c r="C46" s="5">
        <f>Dateneingabe!G46</f>
        <v>1</v>
      </c>
      <c r="D46" s="6">
        <v>19</v>
      </c>
      <c r="E46" s="5">
        <v>1</v>
      </c>
      <c r="F46" s="17">
        <v>3</v>
      </c>
      <c r="G46" s="17">
        <v>0</v>
      </c>
      <c r="H46" s="23"/>
      <c r="N46" s="2"/>
    </row>
    <row r="47" spans="1:14" x14ac:dyDescent="0.25">
      <c r="A47" s="14">
        <v>46</v>
      </c>
      <c r="B47" s="15" t="s">
        <v>31</v>
      </c>
      <c r="C47" s="5">
        <f>Dateneingabe!G47</f>
        <v>1</v>
      </c>
      <c r="D47" s="6">
        <v>31</v>
      </c>
      <c r="E47" s="5">
        <v>0</v>
      </c>
      <c r="F47" s="17">
        <v>4</v>
      </c>
      <c r="G47" s="17">
        <v>1</v>
      </c>
      <c r="H47" s="23"/>
      <c r="N47" s="2"/>
    </row>
    <row r="48" spans="1:14" x14ac:dyDescent="0.25">
      <c r="A48" s="14">
        <v>47</v>
      </c>
      <c r="B48" s="15" t="s">
        <v>13</v>
      </c>
      <c r="C48" s="5">
        <f>Dateneingabe!G48</f>
        <v>1</v>
      </c>
      <c r="D48" s="6">
        <v>11</v>
      </c>
      <c r="E48" s="5">
        <v>1</v>
      </c>
      <c r="F48" s="17">
        <v>2</v>
      </c>
      <c r="G48" s="17">
        <v>0</v>
      </c>
      <c r="H48" s="23"/>
      <c r="N48" s="2"/>
    </row>
    <row r="49" spans="1:14" x14ac:dyDescent="0.25">
      <c r="A49" s="14">
        <v>48</v>
      </c>
      <c r="B49" s="15" t="s">
        <v>32</v>
      </c>
      <c r="C49" s="5">
        <f>Dateneingabe!G49</f>
        <v>1</v>
      </c>
      <c r="D49" s="6">
        <v>32</v>
      </c>
      <c r="E49" s="5">
        <v>0</v>
      </c>
      <c r="F49" s="17">
        <v>4</v>
      </c>
      <c r="G49" s="17">
        <v>1</v>
      </c>
      <c r="H49" s="23"/>
      <c r="N49" s="2"/>
    </row>
    <row r="50" spans="1:14" x14ac:dyDescent="0.25">
      <c r="A50" s="2"/>
      <c r="B50" s="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Dateneingabe</vt:lpstr>
      <vt:lpstr>Ergebnisdarstellung</vt:lpstr>
      <vt:lpstr>Statistik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Herr / Frau xxx</dc:title>
  <dc:creator>WZ</dc:creator>
  <cp:lastModifiedBy>wolfram.ziegler</cp:lastModifiedBy>
  <cp:lastPrinted>2018-04-24T09:20:34Z</cp:lastPrinted>
  <dcterms:created xsi:type="dcterms:W3CDTF">2016-09-29T12:38:55Z</dcterms:created>
  <dcterms:modified xsi:type="dcterms:W3CDTF">2020-02-13T15:52:29Z</dcterms:modified>
</cp:coreProperties>
</file>